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E:\★競技委員会\R6県大会\"/>
    </mc:Choice>
  </mc:AlternateContent>
  <xr:revisionPtr revIDLastSave="0" documentId="13_ncr:1_{A0FD8E05-19CA-4119-87EF-205FEF6C7455}" xr6:coauthVersionLast="47" xr6:coauthVersionMax="47" xr10:uidLastSave="{00000000-0000-0000-0000-000000000000}"/>
  <bookViews>
    <workbookView xWindow="-108" yWindow="-108" windowWidth="23256" windowHeight="12576" tabRatio="722" activeTab="1" xr2:uid="{00000000-000D-0000-FFFF-FFFF00000000}"/>
  </bookViews>
  <sheets>
    <sheet name="説明" sheetId="19" r:id="rId1"/>
    <sheet name="申込書表紙" sheetId="8" r:id="rId2"/>
    <sheet name="参加選手（個人）" sheetId="18" r:id="rId3"/>
    <sheet name="参加選手（団体）" sheetId="23" r:id="rId4"/>
    <sheet name="参加費集計" sheetId="25" r:id="rId5"/>
    <sheet name="競技区分 (table)" sheetId="20" state="hidden" r:id="rId6"/>
    <sheet name="個人集計(事務局使用）" sheetId="10" r:id="rId7"/>
    <sheet name="団体集計(事務局使用）" sheetId="24" r:id="rId8"/>
    <sheet name="段位" sheetId="9" state="hidden" r:id="rId9"/>
    <sheet name="db" sheetId="22" state="hidden" r:id="rId10"/>
  </sheets>
  <externalReferences>
    <externalReference r:id="rId11"/>
  </externalReferences>
  <definedNames>
    <definedName name="_xlnm._FilterDatabase" localSheetId="9" hidden="1">db!$A$1:$P$1</definedName>
    <definedName name="_xlnm._FilterDatabase" localSheetId="6" hidden="1">'個人集計(事務局使用）'!$B$2:$C$2</definedName>
    <definedName name="_xlnm._FilterDatabase" localSheetId="2" hidden="1">'参加選手（個人）'!#REF!</definedName>
    <definedName name="_xlnm._FilterDatabase" localSheetId="3" hidden="1">'参加選手（団体）'!#REF!</definedName>
    <definedName name="_xlnm._FilterDatabase" localSheetId="7" hidden="1">'団体集計(事務局使用）'!$B$2:$C$2</definedName>
    <definedName name="_xlnm.Print_Area" localSheetId="5">'競技区分 (table)'!$A$1:$P$20</definedName>
    <definedName name="_xlnm.Print_Area" localSheetId="1">申込書表紙!$A$1:$S$57</definedName>
  </definedNames>
  <calcPr calcId="181029"/>
</workbook>
</file>

<file path=xl/calcChain.xml><?xml version="1.0" encoding="utf-8"?>
<calcChain xmlns="http://schemas.openxmlformats.org/spreadsheetml/2006/main">
  <c r="P8" i="8" l="1"/>
  <c r="L5" i="24"/>
  <c r="L6" i="24"/>
  <c r="L7" i="24"/>
  <c r="L8" i="24"/>
  <c r="L9" i="24"/>
  <c r="L10" i="24"/>
  <c r="L11" i="24"/>
  <c r="L4" i="24"/>
  <c r="V5" i="8"/>
  <c r="V6" i="8" s="1"/>
  <c r="Y22" i="8" s="1"/>
  <c r="H1" i="10"/>
  <c r="D2" i="23" l="1"/>
  <c r="C4" i="25"/>
  <c r="D2" i="18"/>
  <c r="Y24" i="8"/>
  <c r="Y23" i="8"/>
  <c r="Y21" i="8"/>
  <c r="Y25" i="8"/>
  <c r="J8" i="8" l="1"/>
  <c r="K5" i="24" l="1"/>
  <c r="K6" i="24"/>
  <c r="K7" i="24"/>
  <c r="K8" i="24"/>
  <c r="K9" i="24"/>
  <c r="K10" i="24"/>
  <c r="K11" i="24"/>
  <c r="I5" i="24"/>
  <c r="I6" i="24"/>
  <c r="I7" i="24"/>
  <c r="I8" i="24"/>
  <c r="I9" i="24"/>
  <c r="I10" i="24"/>
  <c r="I11" i="24"/>
  <c r="G5" i="24"/>
  <c r="G6" i="24"/>
  <c r="G7" i="24"/>
  <c r="G8" i="24"/>
  <c r="G9" i="24"/>
  <c r="G10" i="24"/>
  <c r="G11" i="24"/>
  <c r="E5" i="24"/>
  <c r="E6" i="24"/>
  <c r="E7" i="24"/>
  <c r="E8" i="24"/>
  <c r="E9" i="24"/>
  <c r="E10" i="24"/>
  <c r="E11" i="24"/>
  <c r="K4" i="24"/>
  <c r="I4" i="24"/>
  <c r="G4" i="24"/>
  <c r="E4" i="24"/>
  <c r="Q48" i="8" l="1"/>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X21" i="8"/>
  <c r="W21" i="8"/>
  <c r="V21" i="8"/>
  <c r="U21" i="8"/>
  <c r="A1" i="25" l="1"/>
  <c r="M28" i="23"/>
  <c r="M27" i="23"/>
  <c r="M22" i="23"/>
  <c r="M21" i="23"/>
  <c r="M16" i="23"/>
  <c r="M15" i="23"/>
  <c r="M10" i="23"/>
  <c r="M9" i="23"/>
  <c r="N9" i="23" l="1"/>
  <c r="N21" i="23"/>
  <c r="N15" i="23"/>
  <c r="N27" i="23"/>
  <c r="C11" i="24" l="1"/>
  <c r="D11" i="24"/>
  <c r="F11" i="24"/>
  <c r="H11" i="24"/>
  <c r="J11" i="24"/>
  <c r="D10" i="24"/>
  <c r="F10" i="24"/>
  <c r="H10" i="24"/>
  <c r="J10" i="24"/>
  <c r="C10" i="24"/>
  <c r="C9" i="24"/>
  <c r="D9" i="24"/>
  <c r="F9" i="24"/>
  <c r="H9" i="24"/>
  <c r="J9" i="24"/>
  <c r="D8" i="24"/>
  <c r="F8" i="24"/>
  <c r="H8" i="24"/>
  <c r="J8" i="24"/>
  <c r="C8" i="24"/>
  <c r="C7" i="24"/>
  <c r="D7" i="24"/>
  <c r="F7" i="24"/>
  <c r="H7" i="24"/>
  <c r="J7" i="24"/>
  <c r="D6" i="24"/>
  <c r="F6" i="24"/>
  <c r="H6" i="24"/>
  <c r="J6" i="24"/>
  <c r="C6" i="24"/>
  <c r="C5" i="24"/>
  <c r="D5" i="24"/>
  <c r="F5" i="24"/>
  <c r="H5" i="24"/>
  <c r="J5" i="24"/>
  <c r="D4" i="24"/>
  <c r="F4" i="24"/>
  <c r="H4" i="24"/>
  <c r="J4" i="24"/>
  <c r="C4" i="24"/>
  <c r="B1" i="23"/>
  <c r="C10" i="10"/>
  <c r="F10" i="10" s="1"/>
  <c r="C11" i="10"/>
  <c r="H11" i="10" s="1"/>
  <c r="C12" i="10"/>
  <c r="F12" i="10" s="1"/>
  <c r="C13" i="10"/>
  <c r="E13" i="10" s="1"/>
  <c r="C14" i="10"/>
  <c r="C15" i="10"/>
  <c r="H15" i="10" s="1"/>
  <c r="C16" i="10"/>
  <c r="F16" i="10" s="1"/>
  <c r="C17" i="10"/>
  <c r="E17" i="10" s="1"/>
  <c r="C18" i="10"/>
  <c r="G18" i="10" s="1"/>
  <c r="C19" i="10"/>
  <c r="H19" i="10" s="1"/>
  <c r="C20" i="10"/>
  <c r="F20" i="10" s="1"/>
  <c r="C21" i="10"/>
  <c r="E21" i="10" s="1"/>
  <c r="C22" i="10"/>
  <c r="E22" i="10" s="1"/>
  <c r="C23" i="10"/>
  <c r="H23" i="10" s="1"/>
  <c r="C24" i="10"/>
  <c r="F24" i="10" s="1"/>
  <c r="C25" i="10"/>
  <c r="E25" i="10" s="1"/>
  <c r="C26" i="10"/>
  <c r="C27" i="10"/>
  <c r="H27" i="10" s="1"/>
  <c r="C28" i="10"/>
  <c r="F28" i="10" s="1"/>
  <c r="C29" i="10"/>
  <c r="E29" i="10" s="1"/>
  <c r="C30" i="10"/>
  <c r="C31" i="10"/>
  <c r="H31" i="10" s="1"/>
  <c r="C32" i="10"/>
  <c r="F32" i="10" s="1"/>
  <c r="C33" i="10"/>
  <c r="E33" i="10" s="1"/>
  <c r="C34" i="10"/>
  <c r="C35" i="10"/>
  <c r="H35" i="10" s="1"/>
  <c r="C36" i="10"/>
  <c r="F36" i="10" s="1"/>
  <c r="C37" i="10"/>
  <c r="E37" i="10" s="1"/>
  <c r="C38" i="10"/>
  <c r="G38" i="10" s="1"/>
  <c r="C39" i="10"/>
  <c r="H39" i="10" s="1"/>
  <c r="C40" i="10"/>
  <c r="F40" i="10" s="1"/>
  <c r="C41" i="10"/>
  <c r="E41" i="10" s="1"/>
  <c r="C42" i="10"/>
  <c r="C43" i="10"/>
  <c r="H43" i="10" s="1"/>
  <c r="C44" i="10"/>
  <c r="F44" i="10" s="1"/>
  <c r="C45" i="10"/>
  <c r="E45" i="10" s="1"/>
  <c r="C46" i="10"/>
  <c r="C47" i="10"/>
  <c r="H47" i="10" s="1"/>
  <c r="C48" i="10"/>
  <c r="F48" i="10" s="1"/>
  <c r="C49" i="10"/>
  <c r="E49" i="10" s="1"/>
  <c r="C50" i="10"/>
  <c r="C51" i="10"/>
  <c r="H51" i="10" s="1"/>
  <c r="C52" i="10"/>
  <c r="F52" i="10" s="1"/>
  <c r="C53" i="10"/>
  <c r="E53" i="10" s="1"/>
  <c r="C54" i="10"/>
  <c r="D54" i="10" s="1"/>
  <c r="C55" i="10"/>
  <c r="H55" i="10" s="1"/>
  <c r="C56" i="10"/>
  <c r="D56" i="10" s="1"/>
  <c r="C57" i="10"/>
  <c r="E57" i="10" s="1"/>
  <c r="C58" i="10"/>
  <c r="D58" i="10" s="1"/>
  <c r="C59" i="10"/>
  <c r="H59" i="10" s="1"/>
  <c r="C60" i="10"/>
  <c r="D60" i="10" s="1"/>
  <c r="C61" i="10"/>
  <c r="E61" i="10" s="1"/>
  <c r="C62" i="10"/>
  <c r="D62" i="10" s="1"/>
  <c r="C63" i="10"/>
  <c r="H63" i="10" s="1"/>
  <c r="C64" i="10"/>
  <c r="D64" i="10" s="1"/>
  <c r="C65" i="10"/>
  <c r="E65" i="10" s="1"/>
  <c r="G65" i="10"/>
  <c r="C66" i="10"/>
  <c r="G66" i="10" s="1"/>
  <c r="E66" i="10"/>
  <c r="C67" i="10"/>
  <c r="H67" i="10" s="1"/>
  <c r="C68" i="10"/>
  <c r="D68" i="10" s="1"/>
  <c r="C69" i="10"/>
  <c r="E69" i="10" s="1"/>
  <c r="C70" i="10"/>
  <c r="D70" i="10" s="1"/>
  <c r="C71" i="10"/>
  <c r="H71" i="10" s="1"/>
  <c r="C72" i="10"/>
  <c r="D72" i="10" s="1"/>
  <c r="C73" i="10"/>
  <c r="G73" i="10" s="1"/>
  <c r="E73" i="10"/>
  <c r="C74" i="10"/>
  <c r="D74" i="10" s="1"/>
  <c r="C75" i="10"/>
  <c r="H75" i="10" s="1"/>
  <c r="C76" i="10"/>
  <c r="D76" i="10" s="1"/>
  <c r="C77" i="10"/>
  <c r="E77" i="10" s="1"/>
  <c r="C78" i="10"/>
  <c r="D78" i="10" s="1"/>
  <c r="C79" i="10"/>
  <c r="H79" i="10" s="1"/>
  <c r="C80" i="10"/>
  <c r="D80" i="10" s="1"/>
  <c r="C81" i="10"/>
  <c r="E81" i="10" s="1"/>
  <c r="G81" i="10"/>
  <c r="C82" i="10"/>
  <c r="D82" i="10" s="1"/>
  <c r="E82" i="10"/>
  <c r="C83" i="10"/>
  <c r="H83" i="10" s="1"/>
  <c r="E83" i="10"/>
  <c r="C84" i="10"/>
  <c r="D84" i="10" s="1"/>
  <c r="C85" i="10"/>
  <c r="E85" i="10" s="1"/>
  <c r="C86" i="10"/>
  <c r="D86" i="10" s="1"/>
  <c r="C87" i="10"/>
  <c r="H87" i="10" s="1"/>
  <c r="C88" i="10"/>
  <c r="D88" i="10" s="1"/>
  <c r="C89" i="10"/>
  <c r="H89" i="10" s="1"/>
  <c r="E89" i="10"/>
  <c r="C90" i="10"/>
  <c r="D90" i="10" s="1"/>
  <c r="C91" i="10"/>
  <c r="H91" i="10" s="1"/>
  <c r="C92" i="10"/>
  <c r="D92" i="10" s="1"/>
  <c r="C93" i="10"/>
  <c r="E93" i="10" s="1"/>
  <c r="C94" i="10"/>
  <c r="D94" i="10" s="1"/>
  <c r="C95" i="10"/>
  <c r="H95" i="10" s="1"/>
  <c r="G95" i="10"/>
  <c r="C96" i="10"/>
  <c r="D96" i="10" s="1"/>
  <c r="C97" i="10"/>
  <c r="E97" i="10" s="1"/>
  <c r="C98" i="10"/>
  <c r="D98" i="10" s="1"/>
  <c r="C99" i="10"/>
  <c r="H99" i="10" s="1"/>
  <c r="C100" i="10"/>
  <c r="D100" i="10" s="1"/>
  <c r="C101" i="10"/>
  <c r="E101" i="10" s="1"/>
  <c r="C102" i="10"/>
  <c r="D102" i="10" s="1"/>
  <c r="C103" i="10"/>
  <c r="H103" i="10" s="1"/>
  <c r="F103" i="10"/>
  <c r="C104" i="10"/>
  <c r="D104" i="10" s="1"/>
  <c r="C105" i="10"/>
  <c r="E105" i="10" s="1"/>
  <c r="C106" i="10"/>
  <c r="D106" i="10" s="1"/>
  <c r="C107" i="10"/>
  <c r="H107" i="10" s="1"/>
  <c r="D107" i="10"/>
  <c r="G107" i="10"/>
  <c r="C108" i="10"/>
  <c r="D108" i="10" s="1"/>
  <c r="C109" i="10"/>
  <c r="E109" i="10" s="1"/>
  <c r="C110" i="10"/>
  <c r="D110" i="10" s="1"/>
  <c r="G110" i="10"/>
  <c r="C111" i="10"/>
  <c r="H111" i="10" s="1"/>
  <c r="C112" i="10"/>
  <c r="D112" i="10" s="1"/>
  <c r="C113" i="10"/>
  <c r="E113" i="10" s="1"/>
  <c r="C114" i="10"/>
  <c r="E114" i="10" s="1"/>
  <c r="C115" i="10"/>
  <c r="H115" i="10" s="1"/>
  <c r="C116" i="10"/>
  <c r="D116" i="10" s="1"/>
  <c r="C117" i="10"/>
  <c r="E117" i="10" s="1"/>
  <c r="C118" i="10"/>
  <c r="D118" i="10" s="1"/>
  <c r="C119" i="10"/>
  <c r="H119" i="10" s="1"/>
  <c r="F119" i="10"/>
  <c r="C120" i="10"/>
  <c r="D120" i="10" s="1"/>
  <c r="C121" i="10"/>
  <c r="G121" i="10" s="1"/>
  <c r="E121" i="10"/>
  <c r="H121" i="10"/>
  <c r="C122" i="10"/>
  <c r="D122" i="10" s="1"/>
  <c r="C4" i="10"/>
  <c r="D4" i="10" s="1"/>
  <c r="C5" i="10"/>
  <c r="E5" i="10" s="1"/>
  <c r="C6" i="10"/>
  <c r="G6" i="10" s="1"/>
  <c r="C7" i="10"/>
  <c r="D7" i="10" s="1"/>
  <c r="C8" i="10"/>
  <c r="D8" i="10" s="1"/>
  <c r="H8" i="10"/>
  <c r="C9" i="10"/>
  <c r="E9" i="10" s="1"/>
  <c r="I6" i="18"/>
  <c r="L6" i="18" s="1"/>
  <c r="J6" i="18"/>
  <c r="M6" i="18" s="1"/>
  <c r="I7" i="18"/>
  <c r="L7" i="18" s="1"/>
  <c r="J7" i="18"/>
  <c r="M7" i="18" s="1"/>
  <c r="I8" i="18"/>
  <c r="L8" i="18" s="1"/>
  <c r="J8" i="18"/>
  <c r="M8" i="18" s="1"/>
  <c r="I9" i="18"/>
  <c r="L9" i="18" s="1"/>
  <c r="J9" i="18"/>
  <c r="M9" i="18" s="1"/>
  <c r="I10" i="18"/>
  <c r="L10" i="18" s="1"/>
  <c r="J10" i="18"/>
  <c r="M10" i="18" s="1"/>
  <c r="I11" i="18"/>
  <c r="L11" i="18" s="1"/>
  <c r="J11" i="18"/>
  <c r="M11" i="18" s="1"/>
  <c r="I12" i="18"/>
  <c r="L12" i="18" s="1"/>
  <c r="J12" i="18"/>
  <c r="M12" i="18" s="1"/>
  <c r="I13" i="18"/>
  <c r="L13" i="18" s="1"/>
  <c r="J13" i="18"/>
  <c r="M13" i="18" s="1"/>
  <c r="I14" i="18"/>
  <c r="J14" i="18"/>
  <c r="M14" i="18" s="1"/>
  <c r="L14" i="18"/>
  <c r="I15" i="18"/>
  <c r="L15" i="18" s="1"/>
  <c r="J15" i="18"/>
  <c r="M15" i="18" s="1"/>
  <c r="I16" i="18"/>
  <c r="L16" i="18" s="1"/>
  <c r="J16" i="18"/>
  <c r="M16" i="18" s="1"/>
  <c r="I17" i="18"/>
  <c r="L17" i="18" s="1"/>
  <c r="J17" i="18"/>
  <c r="M17" i="18" s="1"/>
  <c r="I18" i="18"/>
  <c r="L18" i="18" s="1"/>
  <c r="J18" i="18"/>
  <c r="M18" i="18" s="1"/>
  <c r="I19" i="18"/>
  <c r="L19" i="18" s="1"/>
  <c r="J19" i="18"/>
  <c r="M19" i="18" s="1"/>
  <c r="I20" i="18"/>
  <c r="L20" i="18" s="1"/>
  <c r="J20" i="18"/>
  <c r="M20" i="18" s="1"/>
  <c r="I21" i="18"/>
  <c r="L21" i="18" s="1"/>
  <c r="J21" i="18"/>
  <c r="M21" i="18" s="1"/>
  <c r="I22" i="18"/>
  <c r="L22" i="18" s="1"/>
  <c r="J22" i="18"/>
  <c r="M22" i="18" s="1"/>
  <c r="I23" i="18"/>
  <c r="L23" i="18" s="1"/>
  <c r="N23" i="18" s="1"/>
  <c r="J23" i="18"/>
  <c r="M23" i="18" s="1"/>
  <c r="I24" i="18"/>
  <c r="L24" i="18" s="1"/>
  <c r="J24" i="18"/>
  <c r="M24" i="18" s="1"/>
  <c r="I25" i="18"/>
  <c r="L25" i="18" s="1"/>
  <c r="J25" i="18"/>
  <c r="M25" i="18" s="1"/>
  <c r="I26" i="18"/>
  <c r="L26" i="18" s="1"/>
  <c r="J26" i="18"/>
  <c r="M26" i="18"/>
  <c r="I27" i="18"/>
  <c r="L27" i="18" s="1"/>
  <c r="J27" i="18"/>
  <c r="M27" i="18" s="1"/>
  <c r="I28" i="18"/>
  <c r="L28" i="18" s="1"/>
  <c r="J28" i="18"/>
  <c r="M28" i="18" s="1"/>
  <c r="I29" i="18"/>
  <c r="L29" i="18" s="1"/>
  <c r="J29" i="18"/>
  <c r="M29" i="18"/>
  <c r="I30" i="18"/>
  <c r="L30" i="18" s="1"/>
  <c r="J30" i="18"/>
  <c r="M30" i="18" s="1"/>
  <c r="I31" i="18"/>
  <c r="L31" i="18" s="1"/>
  <c r="J31" i="18"/>
  <c r="M31" i="18" s="1"/>
  <c r="I32" i="18"/>
  <c r="L32" i="18" s="1"/>
  <c r="J32" i="18"/>
  <c r="M32" i="18" s="1"/>
  <c r="I33" i="18"/>
  <c r="L33" i="18" s="1"/>
  <c r="J33" i="18"/>
  <c r="M33" i="18" s="1"/>
  <c r="I34" i="18"/>
  <c r="L34" i="18" s="1"/>
  <c r="J34" i="18"/>
  <c r="M34" i="18" s="1"/>
  <c r="I35" i="18"/>
  <c r="L35" i="18" s="1"/>
  <c r="N35" i="18" s="1"/>
  <c r="J35" i="18"/>
  <c r="M35" i="18" s="1"/>
  <c r="I36" i="18"/>
  <c r="L36" i="18" s="1"/>
  <c r="J36" i="18"/>
  <c r="M36" i="18" s="1"/>
  <c r="I37" i="18"/>
  <c r="L37" i="18" s="1"/>
  <c r="J37" i="18"/>
  <c r="M37" i="18" s="1"/>
  <c r="I38" i="18"/>
  <c r="L38" i="18" s="1"/>
  <c r="J38" i="18"/>
  <c r="M38" i="18" s="1"/>
  <c r="I39" i="18"/>
  <c r="L39" i="18" s="1"/>
  <c r="J39" i="18"/>
  <c r="M39" i="18" s="1"/>
  <c r="I40" i="18"/>
  <c r="L40" i="18" s="1"/>
  <c r="J40" i="18"/>
  <c r="M40" i="18" s="1"/>
  <c r="I41" i="18"/>
  <c r="L41" i="18" s="1"/>
  <c r="J41" i="18"/>
  <c r="M41" i="18" s="1"/>
  <c r="I42" i="18"/>
  <c r="L42" i="18" s="1"/>
  <c r="J42" i="18"/>
  <c r="M42" i="18" s="1"/>
  <c r="I43" i="18"/>
  <c r="L43" i="18" s="1"/>
  <c r="J43" i="18"/>
  <c r="M43" i="18" s="1"/>
  <c r="I44" i="18"/>
  <c r="L44" i="18" s="1"/>
  <c r="J44" i="18"/>
  <c r="M44" i="18" s="1"/>
  <c r="I45" i="18"/>
  <c r="L45" i="18" s="1"/>
  <c r="J45" i="18"/>
  <c r="M45" i="18" s="1"/>
  <c r="I46" i="18"/>
  <c r="L46" i="18" s="1"/>
  <c r="J46" i="18"/>
  <c r="M46" i="18" s="1"/>
  <c r="I47" i="18"/>
  <c r="L47" i="18" s="1"/>
  <c r="J47" i="18"/>
  <c r="M47" i="18" s="1"/>
  <c r="I48" i="18"/>
  <c r="L48" i="18" s="1"/>
  <c r="J48" i="18"/>
  <c r="M48" i="18" s="1"/>
  <c r="I49" i="18"/>
  <c r="L49" i="18" s="1"/>
  <c r="J49" i="18"/>
  <c r="M49" i="18" s="1"/>
  <c r="I50" i="18"/>
  <c r="L50" i="18" s="1"/>
  <c r="J50" i="18"/>
  <c r="M50" i="18" s="1"/>
  <c r="I51" i="18"/>
  <c r="L51" i="18" s="1"/>
  <c r="J51" i="18"/>
  <c r="M51" i="18" s="1"/>
  <c r="I52" i="18"/>
  <c r="L52" i="18" s="1"/>
  <c r="J52" i="18"/>
  <c r="M52" i="18" s="1"/>
  <c r="I53" i="18"/>
  <c r="L53" i="18" s="1"/>
  <c r="N53" i="18" s="1"/>
  <c r="J53" i="18"/>
  <c r="M53" i="18" s="1"/>
  <c r="I54" i="18"/>
  <c r="L54" i="18" s="1"/>
  <c r="N54" i="18" s="1"/>
  <c r="J54" i="18"/>
  <c r="M54" i="18" s="1"/>
  <c r="I55" i="18"/>
  <c r="J55" i="18"/>
  <c r="M55" i="18" s="1"/>
  <c r="L55" i="18"/>
  <c r="I56" i="18"/>
  <c r="L56" i="18" s="1"/>
  <c r="J56" i="18"/>
  <c r="M56" i="18" s="1"/>
  <c r="I57" i="18"/>
  <c r="L57" i="18" s="1"/>
  <c r="J57" i="18"/>
  <c r="M57" i="18" s="1"/>
  <c r="I58" i="18"/>
  <c r="L58" i="18" s="1"/>
  <c r="J58" i="18"/>
  <c r="M58" i="18" s="1"/>
  <c r="I59" i="18"/>
  <c r="L59" i="18" s="1"/>
  <c r="J59" i="18"/>
  <c r="M59" i="18" s="1"/>
  <c r="I60" i="18"/>
  <c r="L60" i="18" s="1"/>
  <c r="J60" i="18"/>
  <c r="M60" i="18" s="1"/>
  <c r="I61" i="18"/>
  <c r="L61" i="18" s="1"/>
  <c r="J61" i="18"/>
  <c r="M61" i="18" s="1"/>
  <c r="I62" i="18"/>
  <c r="J62" i="18"/>
  <c r="M62" i="18" s="1"/>
  <c r="I63" i="18"/>
  <c r="L63" i="18" s="1"/>
  <c r="J63" i="18"/>
  <c r="M63" i="18"/>
  <c r="I64" i="18"/>
  <c r="L64" i="18" s="1"/>
  <c r="J64" i="18"/>
  <c r="M64" i="18" s="1"/>
  <c r="I65" i="18"/>
  <c r="L65" i="18" s="1"/>
  <c r="J65" i="18"/>
  <c r="M65" i="18" s="1"/>
  <c r="I66" i="18"/>
  <c r="L66" i="18" s="1"/>
  <c r="J66" i="18"/>
  <c r="M66" i="18" s="1"/>
  <c r="N66" i="18" s="1"/>
  <c r="I67" i="18"/>
  <c r="L67" i="18" s="1"/>
  <c r="J67" i="18"/>
  <c r="M67" i="18" s="1"/>
  <c r="I68" i="18"/>
  <c r="L68" i="18" s="1"/>
  <c r="J68" i="18"/>
  <c r="M68" i="18" s="1"/>
  <c r="I69" i="18"/>
  <c r="L69" i="18" s="1"/>
  <c r="J69" i="18"/>
  <c r="M69" i="18" s="1"/>
  <c r="I70" i="18"/>
  <c r="L70" i="18" s="1"/>
  <c r="J70" i="18"/>
  <c r="M70" i="18" s="1"/>
  <c r="I71" i="18"/>
  <c r="L71" i="18" s="1"/>
  <c r="J71" i="18"/>
  <c r="M71" i="18" s="1"/>
  <c r="I72" i="18"/>
  <c r="L72" i="18" s="1"/>
  <c r="J72" i="18"/>
  <c r="M72" i="18" s="1"/>
  <c r="I73" i="18"/>
  <c r="L73" i="18" s="1"/>
  <c r="J73" i="18"/>
  <c r="M73" i="18" s="1"/>
  <c r="I74" i="18"/>
  <c r="L74" i="18" s="1"/>
  <c r="J74" i="18"/>
  <c r="M74" i="18" s="1"/>
  <c r="I75" i="18"/>
  <c r="L75" i="18" s="1"/>
  <c r="J75" i="18"/>
  <c r="M75" i="18" s="1"/>
  <c r="I76" i="18"/>
  <c r="L76" i="18" s="1"/>
  <c r="J76" i="18"/>
  <c r="M76" i="18" s="1"/>
  <c r="I77" i="18"/>
  <c r="L77" i="18" s="1"/>
  <c r="N77" i="18" s="1"/>
  <c r="J77" i="18"/>
  <c r="M77" i="18" s="1"/>
  <c r="I78" i="18"/>
  <c r="L78" i="18" s="1"/>
  <c r="J78" i="18"/>
  <c r="M78" i="18" s="1"/>
  <c r="I79" i="18"/>
  <c r="L79" i="18" s="1"/>
  <c r="J79" i="18"/>
  <c r="M79" i="18" s="1"/>
  <c r="I80" i="18"/>
  <c r="L80" i="18" s="1"/>
  <c r="J80" i="18"/>
  <c r="M80" i="18" s="1"/>
  <c r="I81" i="18"/>
  <c r="L81" i="18" s="1"/>
  <c r="J81" i="18"/>
  <c r="M81" i="18" s="1"/>
  <c r="I82" i="18"/>
  <c r="L82" i="18" s="1"/>
  <c r="J82" i="18"/>
  <c r="M82" i="18"/>
  <c r="I83" i="18"/>
  <c r="L83" i="18" s="1"/>
  <c r="J83" i="18"/>
  <c r="M83" i="18" s="1"/>
  <c r="I84" i="18"/>
  <c r="L84" i="18" s="1"/>
  <c r="J84" i="18"/>
  <c r="M84" i="18" s="1"/>
  <c r="I85" i="18"/>
  <c r="L85" i="18" s="1"/>
  <c r="J85" i="18"/>
  <c r="M85" i="18" s="1"/>
  <c r="I86" i="18"/>
  <c r="L86" i="18" s="1"/>
  <c r="J86" i="18"/>
  <c r="M86" i="18" s="1"/>
  <c r="I87" i="18"/>
  <c r="J87" i="18"/>
  <c r="M87" i="18" s="1"/>
  <c r="L87" i="18"/>
  <c r="I88" i="18"/>
  <c r="L88" i="18" s="1"/>
  <c r="J88" i="18"/>
  <c r="M88" i="18" s="1"/>
  <c r="I89" i="18"/>
  <c r="L89" i="18" s="1"/>
  <c r="J89" i="18"/>
  <c r="M89" i="18"/>
  <c r="I90" i="18"/>
  <c r="L90" i="18" s="1"/>
  <c r="J90" i="18"/>
  <c r="M90" i="18" s="1"/>
  <c r="I91" i="18"/>
  <c r="L91" i="18" s="1"/>
  <c r="N91" i="18" s="1"/>
  <c r="J91" i="18"/>
  <c r="M91" i="18" s="1"/>
  <c r="I92" i="18"/>
  <c r="L92" i="18" s="1"/>
  <c r="J92" i="18"/>
  <c r="M92" i="18" s="1"/>
  <c r="I93" i="18"/>
  <c r="L93" i="18" s="1"/>
  <c r="J93" i="18"/>
  <c r="M93" i="18" s="1"/>
  <c r="I94" i="18"/>
  <c r="L94" i="18" s="1"/>
  <c r="J94" i="18"/>
  <c r="M94" i="18" s="1"/>
  <c r="I95" i="18"/>
  <c r="L95" i="18" s="1"/>
  <c r="J95" i="18"/>
  <c r="M95" i="18" s="1"/>
  <c r="I96" i="18"/>
  <c r="L96" i="18" s="1"/>
  <c r="J96" i="18"/>
  <c r="M96" i="18" s="1"/>
  <c r="I97" i="18"/>
  <c r="L97" i="18" s="1"/>
  <c r="J97" i="18"/>
  <c r="M97" i="18"/>
  <c r="I98" i="18"/>
  <c r="L98" i="18" s="1"/>
  <c r="J98" i="18"/>
  <c r="M98" i="18" s="1"/>
  <c r="I99" i="18"/>
  <c r="L99" i="18" s="1"/>
  <c r="J99" i="18"/>
  <c r="M99" i="18" s="1"/>
  <c r="I100" i="18"/>
  <c r="L100" i="18" s="1"/>
  <c r="J100" i="18"/>
  <c r="M100" i="18" s="1"/>
  <c r="I101" i="18"/>
  <c r="L101" i="18" s="1"/>
  <c r="J101" i="18"/>
  <c r="M101" i="18" s="1"/>
  <c r="I102" i="18"/>
  <c r="L102" i="18" s="1"/>
  <c r="J102" i="18"/>
  <c r="M102" i="18" s="1"/>
  <c r="I103" i="18"/>
  <c r="L103" i="18" s="1"/>
  <c r="J103" i="18"/>
  <c r="M103" i="18" s="1"/>
  <c r="I104" i="18"/>
  <c r="L104" i="18" s="1"/>
  <c r="J104" i="18"/>
  <c r="M104" i="18" s="1"/>
  <c r="I105" i="18"/>
  <c r="L105" i="18" s="1"/>
  <c r="J105" i="18"/>
  <c r="M105" i="18" s="1"/>
  <c r="I106" i="18"/>
  <c r="L106" i="18" s="1"/>
  <c r="J106" i="18"/>
  <c r="M106" i="18" s="1"/>
  <c r="I107" i="18"/>
  <c r="L107" i="18" s="1"/>
  <c r="J107" i="18"/>
  <c r="M107" i="18" s="1"/>
  <c r="I108" i="18"/>
  <c r="L108" i="18" s="1"/>
  <c r="J108" i="18"/>
  <c r="M108" i="18" s="1"/>
  <c r="I109" i="18"/>
  <c r="L109" i="18" s="1"/>
  <c r="J109" i="18"/>
  <c r="M109" i="18" s="1"/>
  <c r="I110" i="18"/>
  <c r="L110" i="18" s="1"/>
  <c r="J110" i="18"/>
  <c r="M110" i="18" s="1"/>
  <c r="I111" i="18"/>
  <c r="L111" i="18" s="1"/>
  <c r="J111" i="18"/>
  <c r="M111" i="18" s="1"/>
  <c r="I112" i="18"/>
  <c r="L112" i="18" s="1"/>
  <c r="J112" i="18"/>
  <c r="M112" i="18" s="1"/>
  <c r="I113" i="18"/>
  <c r="L113" i="18" s="1"/>
  <c r="J113" i="18"/>
  <c r="M113" i="18" s="1"/>
  <c r="I114" i="18"/>
  <c r="L114" i="18" s="1"/>
  <c r="J114" i="18"/>
  <c r="M114" i="18" s="1"/>
  <c r="I115" i="18"/>
  <c r="L115" i="18" s="1"/>
  <c r="J115" i="18"/>
  <c r="M115" i="18" s="1"/>
  <c r="I116" i="18"/>
  <c r="J116" i="18"/>
  <c r="M116" i="18" s="1"/>
  <c r="L116" i="18"/>
  <c r="I117" i="18"/>
  <c r="L117" i="18" s="1"/>
  <c r="J117" i="18"/>
  <c r="M117" i="18" s="1"/>
  <c r="I118" i="18"/>
  <c r="L118" i="18" s="1"/>
  <c r="J118" i="18"/>
  <c r="M118" i="18" s="1"/>
  <c r="I119" i="18"/>
  <c r="L119" i="18" s="1"/>
  <c r="J119" i="18"/>
  <c r="M119" i="18" s="1"/>
  <c r="I120" i="18"/>
  <c r="L120" i="18" s="1"/>
  <c r="J120" i="18"/>
  <c r="M120" i="18" s="1"/>
  <c r="I121" i="18"/>
  <c r="L121" i="18" s="1"/>
  <c r="J121" i="18"/>
  <c r="M121" i="18" s="1"/>
  <c r="I122" i="18"/>
  <c r="L122" i="18" s="1"/>
  <c r="J122" i="18"/>
  <c r="M122" i="18" s="1"/>
  <c r="I123" i="18"/>
  <c r="L123" i="18" s="1"/>
  <c r="J123" i="18"/>
  <c r="M123" i="18" s="1"/>
  <c r="I124" i="18"/>
  <c r="L124" i="18" s="1"/>
  <c r="J124" i="18"/>
  <c r="M124" i="18" s="1"/>
  <c r="J5" i="18"/>
  <c r="M5" i="18" s="1"/>
  <c r="I5" i="18"/>
  <c r="E20" i="20"/>
  <c r="D20" i="20"/>
  <c r="E19" i="20"/>
  <c r="D19" i="20"/>
  <c r="E18" i="20"/>
  <c r="D18" i="20"/>
  <c r="E17" i="20"/>
  <c r="D17" i="20"/>
  <c r="E16" i="20"/>
  <c r="D16" i="20"/>
  <c r="E15" i="20"/>
  <c r="D15" i="20"/>
  <c r="E14" i="20"/>
  <c r="D14" i="20"/>
  <c r="E13" i="20"/>
  <c r="D13" i="20"/>
  <c r="E12" i="20"/>
  <c r="D12" i="20"/>
  <c r="E11" i="20"/>
  <c r="D11" i="20"/>
  <c r="E10" i="20"/>
  <c r="D10" i="20"/>
  <c r="E9" i="20"/>
  <c r="D9" i="20"/>
  <c r="E8" i="20"/>
  <c r="D8" i="20"/>
  <c r="E7" i="20"/>
  <c r="D7" i="20"/>
  <c r="E6" i="20"/>
  <c r="D6" i="20"/>
  <c r="E5" i="20"/>
  <c r="D5" i="20"/>
  <c r="E4" i="20"/>
  <c r="D4" i="20"/>
  <c r="E3" i="20"/>
  <c r="D3" i="20"/>
  <c r="E2" i="20"/>
  <c r="D2" i="20"/>
  <c r="D66" i="10" l="1"/>
  <c r="E106" i="10"/>
  <c r="G97" i="10"/>
  <c r="H92" i="10"/>
  <c r="G89" i="10"/>
  <c r="H80" i="10"/>
  <c r="H76" i="10"/>
  <c r="G92" i="10"/>
  <c r="G80" i="10"/>
  <c r="G76" i="10"/>
  <c r="D114" i="10"/>
  <c r="F108" i="10"/>
  <c r="H105" i="10"/>
  <c r="H101" i="10"/>
  <c r="F96" i="10"/>
  <c r="F92" i="10"/>
  <c r="F80" i="10"/>
  <c r="E76" i="10"/>
  <c r="G105" i="10"/>
  <c r="E92" i="10"/>
  <c r="G88" i="10"/>
  <c r="G82" i="10"/>
  <c r="E80" i="10"/>
  <c r="H64" i="10"/>
  <c r="G64" i="10"/>
  <c r="E107" i="10"/>
  <c r="G104" i="10"/>
  <c r="E99" i="10"/>
  <c r="D91" i="10"/>
  <c r="E64" i="10"/>
  <c r="G112" i="10"/>
  <c r="G94" i="10"/>
  <c r="G91" i="10"/>
  <c r="H85" i="10"/>
  <c r="G79" i="10"/>
  <c r="F51" i="10"/>
  <c r="F47" i="10"/>
  <c r="F43" i="10"/>
  <c r="F39" i="10"/>
  <c r="F35" i="10"/>
  <c r="F31" i="10"/>
  <c r="F27" i="10"/>
  <c r="F23" i="10"/>
  <c r="F19" i="10"/>
  <c r="F15" i="10"/>
  <c r="F11" i="10"/>
  <c r="H7" i="10"/>
  <c r="E122" i="10"/>
  <c r="G114" i="10"/>
  <c r="F112" i="10"/>
  <c r="H108" i="10"/>
  <c r="H96" i="10"/>
  <c r="F91" i="10"/>
  <c r="H73" i="10"/>
  <c r="E58" i="10"/>
  <c r="F55" i="10"/>
  <c r="E51" i="10"/>
  <c r="E47" i="10"/>
  <c r="E43" i="10"/>
  <c r="E39" i="10"/>
  <c r="E35" i="10"/>
  <c r="E31" i="10"/>
  <c r="E27" i="10"/>
  <c r="E23" i="10"/>
  <c r="E19" i="10"/>
  <c r="E15" i="10"/>
  <c r="E11" i="10"/>
  <c r="G7" i="10"/>
  <c r="E112" i="10"/>
  <c r="G108" i="10"/>
  <c r="G96" i="10"/>
  <c r="E91" i="10"/>
  <c r="G78" i="10"/>
  <c r="G75" i="10"/>
  <c r="H69" i="10"/>
  <c r="G63" i="10"/>
  <c r="D51" i="10"/>
  <c r="D47" i="10"/>
  <c r="D43" i="10"/>
  <c r="D39" i="10"/>
  <c r="D35" i="10"/>
  <c r="D31" i="10"/>
  <c r="D27" i="10"/>
  <c r="D23" i="10"/>
  <c r="D19" i="10"/>
  <c r="D15" i="10"/>
  <c r="D11" i="10"/>
  <c r="G98" i="10"/>
  <c r="F75" i="10"/>
  <c r="H57" i="10"/>
  <c r="F7" i="10"/>
  <c r="E7" i="10"/>
  <c r="H117" i="10"/>
  <c r="G111" i="10"/>
  <c r="E108" i="10"/>
  <c r="E98" i="10"/>
  <c r="E96" i="10"/>
  <c r="E75" i="10"/>
  <c r="G62" i="10"/>
  <c r="G57" i="10"/>
  <c r="H53" i="10"/>
  <c r="E10" i="10"/>
  <c r="G113" i="10"/>
  <c r="E90" i="10"/>
  <c r="F87" i="10"/>
  <c r="D75" i="10"/>
  <c r="G72" i="10"/>
  <c r="E67" i="10"/>
  <c r="D10" i="10"/>
  <c r="G8" i="10"/>
  <c r="G120" i="10"/>
  <c r="E115" i="10"/>
  <c r="H112" i="10"/>
  <c r="F107" i="10"/>
  <c r="F76" i="10"/>
  <c r="E74" i="10"/>
  <c r="F71" i="10"/>
  <c r="F64" i="10"/>
  <c r="G56" i="10"/>
  <c r="G51" i="10"/>
  <c r="G47" i="10"/>
  <c r="G43" i="10"/>
  <c r="G39" i="10"/>
  <c r="G35" i="10"/>
  <c r="G31" i="10"/>
  <c r="G27" i="10"/>
  <c r="G23" i="10"/>
  <c r="G19" i="10"/>
  <c r="G15" i="10"/>
  <c r="G11" i="10"/>
  <c r="G59" i="10"/>
  <c r="F59" i="10"/>
  <c r="E59" i="10"/>
  <c r="D59" i="10"/>
  <c r="L62" i="18"/>
  <c r="N62" i="18" s="1"/>
  <c r="I134" i="18"/>
  <c r="H13" i="25" s="1"/>
  <c r="E60" i="10"/>
  <c r="F60" i="10"/>
  <c r="H60" i="10"/>
  <c r="G60" i="10"/>
  <c r="L5" i="18"/>
  <c r="N5" i="18" s="1"/>
  <c r="I136" i="18"/>
  <c r="H15" i="25" s="1"/>
  <c r="I129" i="18"/>
  <c r="H8" i="25" s="1"/>
  <c r="I137" i="18"/>
  <c r="H16" i="25" s="1"/>
  <c r="I140" i="18"/>
  <c r="H19" i="25" s="1"/>
  <c r="I130" i="18"/>
  <c r="H9" i="25" s="1"/>
  <c r="I138" i="18"/>
  <c r="H17" i="25" s="1"/>
  <c r="I131" i="18"/>
  <c r="H10" i="25" s="1"/>
  <c r="I139" i="18"/>
  <c r="H18" i="25" s="1"/>
  <c r="I132" i="18"/>
  <c r="H11" i="25" s="1"/>
  <c r="I135" i="18"/>
  <c r="H14" i="25" s="1"/>
  <c r="I133" i="18"/>
  <c r="H12" i="25" s="1"/>
  <c r="I141" i="18"/>
  <c r="H20" i="25" s="1"/>
  <c r="I128" i="18"/>
  <c r="H7" i="25" s="1"/>
  <c r="H4" i="10"/>
  <c r="G4" i="10"/>
  <c r="F50" i="10"/>
  <c r="H50" i="10"/>
  <c r="F30" i="10"/>
  <c r="H30" i="10"/>
  <c r="D121" i="10"/>
  <c r="F121" i="10"/>
  <c r="E119" i="10"/>
  <c r="G117" i="10"/>
  <c r="G115" i="10"/>
  <c r="F114" i="10"/>
  <c r="H114" i="10"/>
  <c r="E110" i="10"/>
  <c r="D105" i="10"/>
  <c r="F105" i="10"/>
  <c r="E103" i="10"/>
  <c r="G101" i="10"/>
  <c r="G99" i="10"/>
  <c r="F98" i="10"/>
  <c r="H98" i="10"/>
  <c r="E94" i="10"/>
  <c r="D89" i="10"/>
  <c r="F89" i="10"/>
  <c r="E87" i="10"/>
  <c r="G85" i="10"/>
  <c r="G83" i="10"/>
  <c r="F82" i="10"/>
  <c r="H82" i="10"/>
  <c r="E78" i="10"/>
  <c r="D73" i="10"/>
  <c r="F73" i="10"/>
  <c r="E71" i="10"/>
  <c r="G69" i="10"/>
  <c r="G67" i="10"/>
  <c r="F66" i="10"/>
  <c r="H66" i="10"/>
  <c r="E62" i="10"/>
  <c r="D57" i="10"/>
  <c r="F57" i="10"/>
  <c r="E55" i="10"/>
  <c r="G53" i="10"/>
  <c r="H49" i="10"/>
  <c r="H45" i="10"/>
  <c r="H41" i="10"/>
  <c r="H37" i="10"/>
  <c r="H33" i="10"/>
  <c r="H29" i="10"/>
  <c r="H25" i="10"/>
  <c r="H21" i="10"/>
  <c r="H17" i="10"/>
  <c r="H13" i="10"/>
  <c r="F42" i="10"/>
  <c r="H42" i="10"/>
  <c r="F14" i="10"/>
  <c r="H14" i="10"/>
  <c r="G122" i="10"/>
  <c r="H120" i="10"/>
  <c r="D119" i="10"/>
  <c r="F115" i="10"/>
  <c r="H113" i="10"/>
  <c r="G106" i="10"/>
  <c r="H104" i="10"/>
  <c r="D103" i="10"/>
  <c r="F99" i="10"/>
  <c r="H97" i="10"/>
  <c r="G90" i="10"/>
  <c r="H88" i="10"/>
  <c r="D87" i="10"/>
  <c r="F83" i="10"/>
  <c r="H81" i="10"/>
  <c r="G74" i="10"/>
  <c r="H72" i="10"/>
  <c r="D71" i="10"/>
  <c r="F67" i="10"/>
  <c r="H65" i="10"/>
  <c r="G58" i="10"/>
  <c r="H56" i="10"/>
  <c r="D55" i="10"/>
  <c r="F46" i="10"/>
  <c r="H46" i="10"/>
  <c r="F26" i="10"/>
  <c r="H26" i="10"/>
  <c r="D117" i="10"/>
  <c r="F117" i="10"/>
  <c r="F110" i="10"/>
  <c r="H110" i="10"/>
  <c r="D101" i="10"/>
  <c r="F101" i="10"/>
  <c r="F94" i="10"/>
  <c r="H94" i="10"/>
  <c r="D85" i="10"/>
  <c r="F85" i="10"/>
  <c r="F78" i="10"/>
  <c r="H78" i="10"/>
  <c r="D69" i="10"/>
  <c r="F69" i="10"/>
  <c r="F62" i="10"/>
  <c r="H62" i="10"/>
  <c r="D53" i="10"/>
  <c r="F53" i="10"/>
  <c r="D49" i="10"/>
  <c r="F49" i="10"/>
  <c r="G49" i="10"/>
  <c r="D45" i="10"/>
  <c r="F45" i="10"/>
  <c r="G45" i="10"/>
  <c r="D41" i="10"/>
  <c r="F41" i="10"/>
  <c r="G41" i="10"/>
  <c r="D37" i="10"/>
  <c r="F37" i="10"/>
  <c r="G37" i="10"/>
  <c r="D33" i="10"/>
  <c r="F33" i="10"/>
  <c r="G33" i="10"/>
  <c r="D29" i="10"/>
  <c r="F29" i="10"/>
  <c r="G29" i="10"/>
  <c r="D25" i="10"/>
  <c r="F25" i="10"/>
  <c r="G25" i="10"/>
  <c r="D21" i="10"/>
  <c r="F21" i="10"/>
  <c r="G21" i="10"/>
  <c r="D17" i="10"/>
  <c r="F17" i="10"/>
  <c r="G17" i="10"/>
  <c r="D13" i="10"/>
  <c r="F13" i="10"/>
  <c r="G13" i="10"/>
  <c r="F34" i="10"/>
  <c r="H34" i="10"/>
  <c r="F120" i="10"/>
  <c r="G118" i="10"/>
  <c r="H116" i="10"/>
  <c r="D115" i="10"/>
  <c r="F111" i="10"/>
  <c r="H109" i="10"/>
  <c r="F104" i="10"/>
  <c r="G102" i="10"/>
  <c r="H100" i="10"/>
  <c r="D99" i="10"/>
  <c r="F95" i="10"/>
  <c r="H93" i="10"/>
  <c r="F88" i="10"/>
  <c r="G86" i="10"/>
  <c r="H84" i="10"/>
  <c r="D83" i="10"/>
  <c r="F79" i="10"/>
  <c r="H77" i="10"/>
  <c r="F72" i="10"/>
  <c r="G70" i="10"/>
  <c r="H68" i="10"/>
  <c r="D67" i="10"/>
  <c r="F63" i="10"/>
  <c r="H61" i="10"/>
  <c r="F56" i="10"/>
  <c r="G54" i="10"/>
  <c r="H52" i="10"/>
  <c r="H48" i="10"/>
  <c r="H44" i="10"/>
  <c r="H40" i="10"/>
  <c r="H36" i="10"/>
  <c r="H32" i="10"/>
  <c r="H28" i="10"/>
  <c r="H24" i="10"/>
  <c r="H20" i="10"/>
  <c r="H16" i="10"/>
  <c r="H12" i="10"/>
  <c r="F122" i="10"/>
  <c r="H122" i="10"/>
  <c r="E120" i="10"/>
  <c r="E118" i="10"/>
  <c r="G116" i="10"/>
  <c r="D113" i="10"/>
  <c r="F113" i="10"/>
  <c r="E111" i="10"/>
  <c r="G109" i="10"/>
  <c r="F106" i="10"/>
  <c r="H106" i="10"/>
  <c r="E104" i="10"/>
  <c r="E102" i="10"/>
  <c r="G100" i="10"/>
  <c r="D97" i="10"/>
  <c r="F97" i="10"/>
  <c r="E95" i="10"/>
  <c r="G93" i="10"/>
  <c r="F90" i="10"/>
  <c r="H90" i="10"/>
  <c r="E88" i="10"/>
  <c r="E86" i="10"/>
  <c r="G84" i="10"/>
  <c r="D81" i="10"/>
  <c r="F81" i="10"/>
  <c r="E79" i="10"/>
  <c r="G77" i="10"/>
  <c r="F74" i="10"/>
  <c r="H74" i="10"/>
  <c r="E72" i="10"/>
  <c r="E70" i="10"/>
  <c r="G68" i="10"/>
  <c r="D65" i="10"/>
  <c r="F65" i="10"/>
  <c r="E63" i="10"/>
  <c r="G61" i="10"/>
  <c r="F58" i="10"/>
  <c r="H58" i="10"/>
  <c r="E56" i="10"/>
  <c r="E54" i="10"/>
  <c r="G52" i="10"/>
  <c r="G50" i="10"/>
  <c r="G48" i="10"/>
  <c r="G46" i="10"/>
  <c r="G44" i="10"/>
  <c r="G42" i="10"/>
  <c r="G40" i="10"/>
  <c r="G36" i="10"/>
  <c r="G34" i="10"/>
  <c r="G32" i="10"/>
  <c r="G30" i="10"/>
  <c r="G28" i="10"/>
  <c r="G26" i="10"/>
  <c r="G24" i="10"/>
  <c r="G22" i="10"/>
  <c r="G20" i="10"/>
  <c r="G16" i="10"/>
  <c r="G14" i="10"/>
  <c r="G12" i="10"/>
  <c r="F38" i="10"/>
  <c r="H38" i="10"/>
  <c r="F18" i="10"/>
  <c r="H18" i="10"/>
  <c r="F116" i="10"/>
  <c r="D111" i="10"/>
  <c r="F100" i="10"/>
  <c r="D95" i="10"/>
  <c r="F84" i="10"/>
  <c r="D79" i="10"/>
  <c r="F68" i="10"/>
  <c r="D63" i="10"/>
  <c r="E50" i="10"/>
  <c r="E46" i="10"/>
  <c r="E42" i="10"/>
  <c r="E38" i="10"/>
  <c r="E34" i="10"/>
  <c r="E30" i="10"/>
  <c r="E26" i="10"/>
  <c r="E18" i="10"/>
  <c r="E14" i="10"/>
  <c r="F22" i="10"/>
  <c r="H22" i="10"/>
  <c r="G119" i="10"/>
  <c r="F118" i="10"/>
  <c r="H118" i="10"/>
  <c r="E116" i="10"/>
  <c r="D109" i="10"/>
  <c r="F109" i="10"/>
  <c r="G103" i="10"/>
  <c r="F102" i="10"/>
  <c r="H102" i="10"/>
  <c r="E100" i="10"/>
  <c r="D93" i="10"/>
  <c r="F93" i="10"/>
  <c r="G87" i="10"/>
  <c r="F86" i="10"/>
  <c r="H86" i="10"/>
  <c r="E84" i="10"/>
  <c r="D77" i="10"/>
  <c r="F77" i="10"/>
  <c r="G71" i="10"/>
  <c r="F70" i="10"/>
  <c r="H70" i="10"/>
  <c r="E68" i="10"/>
  <c r="D61" i="10"/>
  <c r="F61" i="10"/>
  <c r="G55" i="10"/>
  <c r="F54" i="10"/>
  <c r="H54" i="10"/>
  <c r="D52" i="10"/>
  <c r="E52" i="10"/>
  <c r="D50" i="10"/>
  <c r="D48" i="10"/>
  <c r="E48" i="10"/>
  <c r="D46" i="10"/>
  <c r="D44" i="10"/>
  <c r="E44" i="10"/>
  <c r="D42" i="10"/>
  <c r="D40" i="10"/>
  <c r="E40" i="10"/>
  <c r="D38" i="10"/>
  <c r="D36" i="10"/>
  <c r="E36" i="10"/>
  <c r="D34" i="10"/>
  <c r="D32" i="10"/>
  <c r="E32" i="10"/>
  <c r="D30" i="10"/>
  <c r="D28" i="10"/>
  <c r="E28" i="10"/>
  <c r="D26" i="10"/>
  <c r="D24" i="10"/>
  <c r="E24" i="10"/>
  <c r="D22" i="10"/>
  <c r="D20" i="10"/>
  <c r="E20" i="10"/>
  <c r="D18" i="10"/>
  <c r="D16" i="10"/>
  <c r="E16" i="10"/>
  <c r="D14" i="10"/>
  <c r="D12" i="10"/>
  <c r="E12" i="10"/>
  <c r="H10" i="10"/>
  <c r="G10" i="10"/>
  <c r="D9" i="10"/>
  <c r="F6" i="10"/>
  <c r="D5" i="10"/>
  <c r="E6" i="10"/>
  <c r="D6" i="10"/>
  <c r="H9" i="10"/>
  <c r="F8" i="10"/>
  <c r="H5" i="10"/>
  <c r="F4" i="10"/>
  <c r="G9" i="10"/>
  <c r="E8" i="10"/>
  <c r="G5" i="10"/>
  <c r="E4" i="10"/>
  <c r="F9" i="10"/>
  <c r="H6" i="10"/>
  <c r="F5" i="10"/>
  <c r="N79" i="18"/>
  <c r="N15" i="18"/>
  <c r="N82" i="18"/>
  <c r="N107" i="18"/>
  <c r="N29" i="18"/>
  <c r="N46" i="18"/>
  <c r="N16" i="18"/>
  <c r="N61" i="18"/>
  <c r="N42" i="18"/>
  <c r="N26" i="18"/>
  <c r="N115" i="18"/>
  <c r="N39" i="18"/>
  <c r="N27" i="18"/>
  <c r="N63" i="18"/>
  <c r="N10" i="18"/>
  <c r="N50" i="18"/>
  <c r="N13" i="18"/>
  <c r="N123" i="18"/>
  <c r="N86" i="18"/>
  <c r="N47" i="18"/>
  <c r="N40" i="18"/>
  <c r="N99" i="18"/>
  <c r="N37" i="18"/>
  <c r="N18" i="18"/>
  <c r="N21" i="18"/>
  <c r="N45" i="18"/>
  <c r="N34" i="18"/>
  <c r="N98" i="18"/>
  <c r="N65" i="18"/>
  <c r="N8" i="18"/>
  <c r="N84" i="18"/>
  <c r="N60" i="18"/>
  <c r="N48" i="18"/>
  <c r="N41" i="18"/>
  <c r="N31" i="18"/>
  <c r="N119" i="18"/>
  <c r="N103" i="18"/>
  <c r="N73" i="18"/>
  <c r="N124" i="18"/>
  <c r="N116" i="18"/>
  <c r="N108" i="18"/>
  <c r="N100" i="18"/>
  <c r="N92" i="18"/>
  <c r="N81" i="18"/>
  <c r="N75" i="18"/>
  <c r="N72" i="18"/>
  <c r="N43" i="18"/>
  <c r="N36" i="18"/>
  <c r="N24" i="18"/>
  <c r="N17" i="18"/>
  <c r="N14" i="18"/>
  <c r="N7" i="18"/>
  <c r="N114" i="18"/>
  <c r="N87" i="18"/>
  <c r="N121" i="18"/>
  <c r="N113" i="18"/>
  <c r="N105" i="18"/>
  <c r="N97" i="18"/>
  <c r="N89" i="18"/>
  <c r="N64" i="18"/>
  <c r="N57" i="18"/>
  <c r="N12" i="18"/>
  <c r="N122" i="18"/>
  <c r="N106" i="18"/>
  <c r="N95" i="18"/>
  <c r="N71" i="18"/>
  <c r="N69" i="18"/>
  <c r="N52" i="18"/>
  <c r="N33" i="18"/>
  <c r="N20" i="18"/>
  <c r="N74" i="18"/>
  <c r="N58" i="18"/>
  <c r="N28" i="18"/>
  <c r="N9" i="18"/>
  <c r="N111" i="18"/>
  <c r="N90" i="18"/>
  <c r="N55" i="18"/>
  <c r="N120" i="18"/>
  <c r="N112" i="18"/>
  <c r="N104" i="18"/>
  <c r="N96" i="18"/>
  <c r="N88" i="18"/>
  <c r="N68" i="18"/>
  <c r="N56" i="18"/>
  <c r="N49" i="18"/>
  <c r="N117" i="18"/>
  <c r="N109" i="18"/>
  <c r="N101" i="18"/>
  <c r="N93" i="18"/>
  <c r="N76" i="18"/>
  <c r="N44" i="18"/>
  <c r="N32" i="18"/>
  <c r="N25" i="18"/>
  <c r="N78" i="18"/>
  <c r="N67" i="18"/>
  <c r="N38" i="18"/>
  <c r="N118" i="18"/>
  <c r="N110" i="18"/>
  <c r="N102" i="18"/>
  <c r="N94" i="18"/>
  <c r="N19" i="18"/>
  <c r="N83" i="18"/>
  <c r="N80" i="18"/>
  <c r="N59" i="18"/>
  <c r="N30" i="18"/>
  <c r="N6" i="18"/>
  <c r="N11" i="18"/>
  <c r="N85" i="18"/>
  <c r="N70" i="18"/>
  <c r="N51" i="18"/>
  <c r="N22" i="18"/>
  <c r="K13" i="25" l="1"/>
  <c r="S13" i="25" s="1"/>
  <c r="K7" i="25"/>
  <c r="S7" i="25" s="1"/>
  <c r="H21" i="25"/>
  <c r="K19" i="25"/>
  <c r="S19" i="25" s="1"/>
  <c r="K15" i="25"/>
  <c r="S15" i="25" s="1"/>
  <c r="N3" i="22"/>
  <c r="N4" i="22"/>
  <c r="N5" i="22"/>
  <c r="N6" i="22"/>
  <c r="N7" i="22"/>
  <c r="N8" i="22"/>
  <c r="N9" i="22"/>
  <c r="N10" i="22"/>
  <c r="N11" i="22"/>
  <c r="N12" i="22"/>
  <c r="N13" i="22"/>
  <c r="N2" i="22"/>
  <c r="S21" i="25" l="1"/>
  <c r="M3" i="22"/>
  <c r="M4" i="22"/>
  <c r="M5" i="22"/>
  <c r="M6" i="22"/>
  <c r="M7" i="22"/>
  <c r="M8" i="22"/>
  <c r="M9" i="22"/>
  <c r="M10" i="22"/>
  <c r="M11" i="22"/>
  <c r="M12" i="22"/>
  <c r="M13" i="22"/>
  <c r="M2" i="22"/>
  <c r="G1" i="10" l="1"/>
  <c r="F1" i="10"/>
  <c r="E1" i="10"/>
  <c r="D1" i="10"/>
  <c r="C1" i="10"/>
  <c r="B1" i="10" l="1"/>
  <c r="W19" i="20" l="1"/>
  <c r="W15" i="20"/>
  <c r="W14" i="20"/>
  <c r="W11" i="20"/>
  <c r="W7" i="20"/>
  <c r="W9" i="20" l="1"/>
  <c r="W17" i="20"/>
  <c r="W4" i="20"/>
  <c r="J10" i="8" l="1"/>
  <c r="L10" i="8" s="1"/>
  <c r="J9" i="8"/>
  <c r="L9" i="8" l="1"/>
  <c r="E8" i="8"/>
  <c r="O16" i="8"/>
  <c r="W3" i="20" l="1"/>
  <c r="W5" i="20"/>
  <c r="W6" i="20"/>
  <c r="W8" i="20"/>
  <c r="W10" i="20"/>
  <c r="W12" i="20"/>
  <c r="W13" i="20"/>
  <c r="W16" i="20"/>
  <c r="W18" i="20"/>
  <c r="W20" i="20"/>
  <c r="W2" i="20"/>
  <c r="N125" i="18" l="1"/>
  <c r="N126" i="18" s="1"/>
  <c r="C3" i="10"/>
  <c r="F3" i="10" l="1"/>
  <c r="E3" i="10"/>
  <c r="D3" i="10"/>
  <c r="H3" i="10"/>
  <c r="G3" i="10"/>
  <c r="B1" i="18"/>
  <c r="M125" i="18" l="1"/>
  <c r="M126" i="18" s="1"/>
  <c r="L125" i="18"/>
  <c r="L126" i="18" s="1"/>
</calcChain>
</file>

<file path=xl/sharedStrings.xml><?xml version="1.0" encoding="utf-8"?>
<sst xmlns="http://schemas.openxmlformats.org/spreadsheetml/2006/main" count="492" uniqueCount="228">
  <si>
    <t>支部名</t>
    <rPh sb="0" eb="2">
      <t>シブ</t>
    </rPh>
    <rPh sb="2" eb="3">
      <t>ナ</t>
    </rPh>
    <phoneticPr fontId="1"/>
  </si>
  <si>
    <t>№</t>
    <phoneticPr fontId="1"/>
  </si>
  <si>
    <t>審　判　員　氏　名</t>
    <rPh sb="0" eb="1">
      <t>シン</t>
    </rPh>
    <rPh sb="2" eb="3">
      <t>ハン</t>
    </rPh>
    <rPh sb="4" eb="5">
      <t>イン</t>
    </rPh>
    <rPh sb="6" eb="7">
      <t>シ</t>
    </rPh>
    <rPh sb="8" eb="9">
      <t>ナ</t>
    </rPh>
    <phoneticPr fontId="1"/>
  </si>
  <si>
    <t>支部名</t>
    <rPh sb="0" eb="3">
      <t>シブメイ</t>
    </rPh>
    <phoneticPr fontId="1"/>
  </si>
  <si>
    <t>連絡先</t>
    <rPh sb="0" eb="3">
      <t>レンラクサキ</t>
    </rPh>
    <phoneticPr fontId="1"/>
  </si>
  <si>
    <t>電話番号</t>
    <rPh sb="0" eb="4">
      <t>デンワバンゴウ</t>
    </rPh>
    <phoneticPr fontId="1"/>
  </si>
  <si>
    <t>FAX</t>
    <phoneticPr fontId="1"/>
  </si>
  <si>
    <t>携帯電話</t>
    <rPh sb="0" eb="4">
      <t>ケイタイデンワ</t>
    </rPh>
    <phoneticPr fontId="1"/>
  </si>
  <si>
    <t>メールアドレス</t>
    <phoneticPr fontId="1"/>
  </si>
  <si>
    <t>延参加者数</t>
    <rPh sb="0" eb="1">
      <t>エン</t>
    </rPh>
    <rPh sb="1" eb="3">
      <t>サンカ</t>
    </rPh>
    <rPh sb="3" eb="4">
      <t>シャ</t>
    </rPh>
    <rPh sb="4" eb="5">
      <t>スウ</t>
    </rPh>
    <phoneticPr fontId="1"/>
  </si>
  <si>
    <t>参加費合計</t>
    <rPh sb="0" eb="5">
      <t>サンカヒゴウケイ</t>
    </rPh>
    <phoneticPr fontId="1"/>
  </si>
  <si>
    <t>実参加者数</t>
    <rPh sb="0" eb="5">
      <t>ジツサンカシャスウ</t>
    </rPh>
    <phoneticPr fontId="1"/>
  </si>
  <si>
    <t>代表者名</t>
    <rPh sb="0" eb="3">
      <t>ダイヒョウシャ</t>
    </rPh>
    <rPh sb="3" eb="4">
      <t>メイ</t>
    </rPh>
    <phoneticPr fontId="1"/>
  </si>
  <si>
    <t>性別</t>
    <rPh sb="0" eb="2">
      <t>セイベツ</t>
    </rPh>
    <phoneticPr fontId="1"/>
  </si>
  <si>
    <t>参加費</t>
    <rPh sb="0" eb="3">
      <t>サンカヒ</t>
    </rPh>
    <phoneticPr fontId="1"/>
  </si>
  <si>
    <t>の項目を入力</t>
    <rPh sb="1" eb="3">
      <t>コウモク</t>
    </rPh>
    <rPh sb="4" eb="6">
      <t>ニュウリョク</t>
    </rPh>
    <phoneticPr fontId="1"/>
  </si>
  <si>
    <t>形</t>
    <rPh sb="0" eb="1">
      <t>カタ</t>
    </rPh>
    <phoneticPr fontId="1"/>
  </si>
  <si>
    <t>組手</t>
    <rPh sb="0" eb="2">
      <t>クミテ</t>
    </rPh>
    <phoneticPr fontId="1"/>
  </si>
  <si>
    <t>氏名</t>
    <phoneticPr fontId="1"/>
  </si>
  <si>
    <t>参加申込書　入力説明</t>
    <rPh sb="0" eb="5">
      <t>サンカモウシコミショ</t>
    </rPh>
    <rPh sb="6" eb="10">
      <t>ニュウリョクセツメイ</t>
    </rPh>
    <phoneticPr fontId="1"/>
  </si>
  <si>
    <t>(1)申込書表紙</t>
    <rPh sb="3" eb="8">
      <t>モウシコミショヒョウシ</t>
    </rPh>
    <phoneticPr fontId="1"/>
  </si>
  <si>
    <t>・</t>
    <phoneticPr fontId="1"/>
  </si>
  <si>
    <t>リスト選択で、消したい場合は、DELキーで消せます。</t>
    <rPh sb="3" eb="5">
      <t>センタク</t>
    </rPh>
    <rPh sb="7" eb="8">
      <t>ケ</t>
    </rPh>
    <rPh sb="11" eb="13">
      <t>バアイ</t>
    </rPh>
    <rPh sb="21" eb="22">
      <t>キ</t>
    </rPh>
    <phoneticPr fontId="1"/>
  </si>
  <si>
    <t>★基本的には、色のついたセルに入力してください。</t>
    <rPh sb="1" eb="4">
      <t>キホンテキ</t>
    </rPh>
    <rPh sb="7" eb="8">
      <t>イロ</t>
    </rPh>
    <rPh sb="15" eb="17">
      <t>ニュウリョク</t>
    </rPh>
    <phoneticPr fontId="1"/>
  </si>
  <si>
    <t>実人数を入力する。その他は、自動表示です。</t>
    <rPh sb="0" eb="3">
      <t>ジツニンスウ</t>
    </rPh>
    <rPh sb="4" eb="6">
      <t>ニュウリョク</t>
    </rPh>
    <rPh sb="11" eb="12">
      <t>タ</t>
    </rPh>
    <rPh sb="14" eb="18">
      <t>ジドウヒョウジ</t>
    </rPh>
    <phoneticPr fontId="1"/>
  </si>
  <si>
    <t>(2)申込書参加選手</t>
    <rPh sb="3" eb="6">
      <t>モウシコミショ</t>
    </rPh>
    <rPh sb="6" eb="10">
      <t>サンカセンシュ</t>
    </rPh>
    <phoneticPr fontId="1"/>
  </si>
  <si>
    <t>支部名、代表者名等のデータを入力する。</t>
    <rPh sb="0" eb="3">
      <t>シブメイ</t>
    </rPh>
    <rPh sb="4" eb="8">
      <t>ダイヒョウシャメイ</t>
    </rPh>
    <rPh sb="8" eb="9">
      <t>トウ</t>
    </rPh>
    <rPh sb="14" eb="16">
      <t>ニュウリョク</t>
    </rPh>
    <phoneticPr fontId="1"/>
  </si>
  <si>
    <t>支部</t>
    <rPh sb="0" eb="2">
      <t>シブ</t>
    </rPh>
    <phoneticPr fontId="1"/>
  </si>
  <si>
    <t>形区</t>
    <rPh sb="0" eb="1">
      <t>カタ</t>
    </rPh>
    <rPh sb="1" eb="2">
      <t>ク</t>
    </rPh>
    <phoneticPr fontId="1"/>
  </si>
  <si>
    <t>組区</t>
    <rPh sb="0" eb="1">
      <t>クミ</t>
    </rPh>
    <rPh sb="1" eb="2">
      <t>ク</t>
    </rPh>
    <phoneticPr fontId="1"/>
  </si>
  <si>
    <t>の色の所が入力箇所です。</t>
    <rPh sb="1" eb="2">
      <t>イロ</t>
    </rPh>
    <rPh sb="3" eb="4">
      <t>トコロ</t>
    </rPh>
    <rPh sb="5" eb="9">
      <t>ニュウリョクカショ</t>
    </rPh>
    <phoneticPr fontId="1"/>
  </si>
  <si>
    <t>審判員のデータを入力する。資格と副審はリストから選択する。</t>
    <rPh sb="0" eb="3">
      <t>シンパンイン</t>
    </rPh>
    <rPh sb="8" eb="10">
      <t>ニュウリョク</t>
    </rPh>
    <rPh sb="13" eb="15">
      <t>シカク</t>
    </rPh>
    <rPh sb="16" eb="18">
      <t>フクシン</t>
    </rPh>
    <rPh sb="24" eb="26">
      <t>センタク</t>
    </rPh>
    <phoneticPr fontId="1"/>
  </si>
  <si>
    <t>の色の所が入力箇所です。　　※氏名以外はリスト選択です。</t>
    <rPh sb="1" eb="2">
      <t>イロ</t>
    </rPh>
    <rPh sb="3" eb="4">
      <t>トコロ</t>
    </rPh>
    <rPh sb="5" eb="9">
      <t>ニュウリョクカショ</t>
    </rPh>
    <phoneticPr fontId="1"/>
  </si>
  <si>
    <t>の色の所はリスト選択になっています。学年・年齢→性別の順に選択する。</t>
    <rPh sb="8" eb="10">
      <t>センタク</t>
    </rPh>
    <rPh sb="18" eb="20">
      <t>ガクネン</t>
    </rPh>
    <rPh sb="21" eb="23">
      <t>ネンレイ</t>
    </rPh>
    <rPh sb="24" eb="26">
      <t>セイベツ</t>
    </rPh>
    <rPh sb="27" eb="28">
      <t>ジュン</t>
    </rPh>
    <rPh sb="29" eb="31">
      <t>センタク</t>
    </rPh>
    <phoneticPr fontId="1"/>
  </si>
  <si>
    <t>の色の所はリスト選択になっています。出場種目は、形及び組手から選択してください。</t>
    <rPh sb="18" eb="22">
      <t>シュツジョウシュモク</t>
    </rPh>
    <rPh sb="24" eb="25">
      <t>カタ</t>
    </rPh>
    <rPh sb="25" eb="26">
      <t>オヨ</t>
    </rPh>
    <rPh sb="27" eb="29">
      <t>クミテ</t>
    </rPh>
    <rPh sb="31" eb="33">
      <t>センタク</t>
    </rPh>
    <phoneticPr fontId="1"/>
  </si>
  <si>
    <t>※リスト選択を間違った場合は、DELキーで選択解除になります。</t>
    <rPh sb="4" eb="6">
      <t>センタク</t>
    </rPh>
    <rPh sb="7" eb="9">
      <t>マチガ</t>
    </rPh>
    <rPh sb="11" eb="13">
      <t>バアイ</t>
    </rPh>
    <rPh sb="21" eb="25">
      <t>センタクカイジョ</t>
    </rPh>
    <phoneticPr fontId="1"/>
  </si>
  <si>
    <t>※セルを選択すると、右にリスト選択のマーク</t>
    <rPh sb="4" eb="6">
      <t>センタク</t>
    </rPh>
    <rPh sb="10" eb="11">
      <t>ミギ</t>
    </rPh>
    <rPh sb="15" eb="17">
      <t>センタク</t>
    </rPh>
    <phoneticPr fontId="1"/>
  </si>
  <si>
    <t>　がでます。</t>
    <phoneticPr fontId="1"/>
  </si>
  <si>
    <t>　マークをクリックするとリストが出ますので、マウスで選択してください。</t>
    <rPh sb="16" eb="17">
      <t>デ</t>
    </rPh>
    <rPh sb="26" eb="28">
      <t>センタク</t>
    </rPh>
    <phoneticPr fontId="1"/>
  </si>
  <si>
    <t>男女混合</t>
  </si>
  <si>
    <t>男子</t>
  </si>
  <si>
    <t>女子</t>
  </si>
  <si>
    <t>競技区分</t>
    <phoneticPr fontId="1"/>
  </si>
  <si>
    <t>幼年形</t>
    <phoneticPr fontId="1"/>
  </si>
  <si>
    <t>年中男女混合</t>
    <phoneticPr fontId="1"/>
  </si>
  <si>
    <t>年長男女混合</t>
    <phoneticPr fontId="1"/>
  </si>
  <si>
    <t>小１・２年形</t>
    <phoneticPr fontId="1"/>
  </si>
  <si>
    <t>無級～８級</t>
    <phoneticPr fontId="1"/>
  </si>
  <si>
    <t>小１年形</t>
    <phoneticPr fontId="1"/>
  </si>
  <si>
    <t>３級～有段</t>
    <phoneticPr fontId="1"/>
  </si>
  <si>
    <t>３級～有段</t>
    <phoneticPr fontId="1"/>
  </si>
  <si>
    <t>小２年形</t>
    <phoneticPr fontId="1"/>
  </si>
  <si>
    <t>小３・４年形</t>
    <phoneticPr fontId="1"/>
  </si>
  <si>
    <t>小３年形</t>
    <phoneticPr fontId="1"/>
  </si>
  <si>
    <t>小４年形</t>
    <phoneticPr fontId="1"/>
  </si>
  <si>
    <t>●お弁当の注文</t>
    <rPh sb="2" eb="4">
      <t>ベントウ</t>
    </rPh>
    <rPh sb="5" eb="7">
      <t>チュウモン</t>
    </rPh>
    <phoneticPr fontId="1"/>
  </si>
  <si>
    <t>金額</t>
    <rPh sb="0" eb="2">
      <t>キンガク</t>
    </rPh>
    <phoneticPr fontId="1"/>
  </si>
  <si>
    <t>注文数</t>
    <rPh sb="0" eb="3">
      <t>チュウモンスウ</t>
    </rPh>
    <phoneticPr fontId="1"/>
  </si>
  <si>
    <t>　お茶付き　１食６００円</t>
    <rPh sb="2" eb="4">
      <t>チャツ</t>
    </rPh>
    <rPh sb="7" eb="8">
      <t>ショク</t>
    </rPh>
    <rPh sb="11" eb="12">
      <t>エン</t>
    </rPh>
    <phoneticPr fontId="1"/>
  </si>
  <si>
    <t>↓リスト</t>
    <phoneticPr fontId="1"/>
  </si>
  <si>
    <t>↓手入力</t>
    <rPh sb="1" eb="4">
      <t>テニュウリョク</t>
    </rPh>
    <phoneticPr fontId="1"/>
  </si>
  <si>
    <t>学年</t>
    <rPh sb="0" eb="2">
      <t>ガクネン</t>
    </rPh>
    <phoneticPr fontId="1"/>
  </si>
  <si>
    <t>接合</t>
    <rPh sb="0" eb="2">
      <t>セツゴウ</t>
    </rPh>
    <phoneticPr fontId="1"/>
  </si>
  <si>
    <t>1種目</t>
    <rPh sb="1" eb="3">
      <t>シュモク</t>
    </rPh>
    <phoneticPr fontId="1"/>
  </si>
  <si>
    <t>2種目</t>
    <rPh sb="1" eb="3">
      <t>シュモク</t>
    </rPh>
    <phoneticPr fontId="1"/>
  </si>
  <si>
    <t>接合関数</t>
    <rPh sb="0" eb="2">
      <t>セツゴウ</t>
    </rPh>
    <rPh sb="2" eb="4">
      <t>カンスウ</t>
    </rPh>
    <phoneticPr fontId="1"/>
  </si>
  <si>
    <t>※リスト選択を消す場合はdeleteキーを押下する</t>
    <rPh sb="4" eb="6">
      <t>センタク</t>
    </rPh>
    <rPh sb="7" eb="8">
      <t>ケ</t>
    </rPh>
    <rPh sb="9" eb="11">
      <t>バアイ</t>
    </rPh>
    <rPh sb="21" eb="23">
      <t>オウカ</t>
    </rPh>
    <phoneticPr fontId="1"/>
  </si>
  <si>
    <t>◆各シートは保護をしています。解除しないようにお願いします。</t>
    <rPh sb="1" eb="2">
      <t>カク</t>
    </rPh>
    <rPh sb="6" eb="8">
      <t>ホゴ</t>
    </rPh>
    <rPh sb="15" eb="17">
      <t>カイジョ</t>
    </rPh>
    <rPh sb="24" eb="25">
      <t>ネガ</t>
    </rPh>
    <phoneticPr fontId="1"/>
  </si>
  <si>
    <r>
      <t>(3)エクセルの</t>
    </r>
    <r>
      <rPr>
        <b/>
        <sz val="12"/>
        <color rgb="FFFF0000"/>
        <rFont val="ＭＳ ゴシック"/>
        <family val="3"/>
        <charset val="128"/>
      </rPr>
      <t>ファイル名の変更</t>
    </r>
    <r>
      <rPr>
        <b/>
        <sz val="12"/>
        <color theme="1"/>
        <rFont val="ＭＳ ゴシック"/>
        <family val="3"/>
        <charset val="128"/>
      </rPr>
      <t>をお願いします。</t>
    </r>
    <rPh sb="12" eb="13">
      <t>メイ</t>
    </rPh>
    <rPh sb="14" eb="16">
      <t>ヘンコウ</t>
    </rPh>
    <rPh sb="18" eb="19">
      <t>ネガ</t>
    </rPh>
    <phoneticPr fontId="1"/>
  </si>
  <si>
    <t>内訳</t>
    <rPh sb="0" eb="2">
      <t>ウチワケ</t>
    </rPh>
    <phoneticPr fontId="1"/>
  </si>
  <si>
    <t>氏名</t>
    <rPh sb="0" eb="2">
      <t>シメイ</t>
    </rPh>
    <phoneticPr fontId="1"/>
  </si>
  <si>
    <t>氏名の入力、姓と名の間の空白は下記のようにお願いします。</t>
    <rPh sb="0" eb="2">
      <t>シメイ</t>
    </rPh>
    <rPh sb="3" eb="5">
      <t>ニュウリョク</t>
    </rPh>
    <rPh sb="6" eb="7">
      <t>セイ</t>
    </rPh>
    <rPh sb="8" eb="9">
      <t>メイ</t>
    </rPh>
    <rPh sb="10" eb="11">
      <t>アイダ</t>
    </rPh>
    <rPh sb="12" eb="14">
      <t>クウハク</t>
    </rPh>
    <rPh sb="15" eb="17">
      <t>カキ</t>
    </rPh>
    <rPh sb="22" eb="23">
      <t>ネガ</t>
    </rPh>
    <phoneticPr fontId="1"/>
  </si>
  <si>
    <t>姓及び名が1文字の場合のみ、間に空白を１つ入れる。</t>
    <rPh sb="0" eb="1">
      <t>セイ</t>
    </rPh>
    <rPh sb="1" eb="2">
      <t>オヨ</t>
    </rPh>
    <rPh sb="3" eb="4">
      <t>メイ</t>
    </rPh>
    <rPh sb="6" eb="8">
      <t>モジ</t>
    </rPh>
    <rPh sb="9" eb="11">
      <t>バアイ</t>
    </rPh>
    <rPh sb="14" eb="15">
      <t>アイダ</t>
    </rPh>
    <rPh sb="16" eb="18">
      <t>クウハク</t>
    </rPh>
    <rPh sb="21" eb="22">
      <t>イ</t>
    </rPh>
    <phoneticPr fontId="1"/>
  </si>
  <si>
    <r>
      <t>seagullcop2023app（道場名）.xlsx　を</t>
    </r>
    <r>
      <rPr>
        <b/>
        <sz val="11"/>
        <color rgb="FFFF0000"/>
        <rFont val="ＭＳ ゴシック"/>
        <family val="3"/>
        <charset val="128"/>
      </rPr>
      <t>（貴道場名）</t>
    </r>
    <r>
      <rPr>
        <sz val="11"/>
        <color theme="1"/>
        <rFont val="ＭＳ ゴシック"/>
        <family val="3"/>
        <charset val="128"/>
      </rPr>
      <t>に変更してください。</t>
    </r>
    <rPh sb="18" eb="20">
      <t>ドウジョウ</t>
    </rPh>
    <rPh sb="20" eb="21">
      <t>メイ</t>
    </rPh>
    <rPh sb="30" eb="34">
      <t>キドウジョウメイ</t>
    </rPh>
    <rPh sb="36" eb="38">
      <t>ヘンコウ</t>
    </rPh>
    <phoneticPr fontId="1"/>
  </si>
  <si>
    <t>コート係</t>
    <rPh sb="3" eb="4">
      <t>カカリ</t>
    </rPh>
    <phoneticPr fontId="1"/>
  </si>
  <si>
    <t>名</t>
    <rPh sb="0" eb="1">
      <t>メイ</t>
    </rPh>
    <phoneticPr fontId="1"/>
  </si>
  <si>
    <t>※1コート6名です。</t>
    <rPh sb="6" eb="7">
      <t>メイ</t>
    </rPh>
    <phoneticPr fontId="1"/>
  </si>
  <si>
    <t>小１年男子</t>
    <rPh sb="3" eb="5">
      <t>ダンシ</t>
    </rPh>
    <phoneticPr fontId="1"/>
  </si>
  <si>
    <t>小２年男子</t>
    <rPh sb="3" eb="5">
      <t>ダンシ</t>
    </rPh>
    <phoneticPr fontId="1"/>
  </si>
  <si>
    <t>小３年男子</t>
    <rPh sb="3" eb="5">
      <t>ダンシ</t>
    </rPh>
    <phoneticPr fontId="1"/>
  </si>
  <si>
    <t>小４年男子</t>
    <rPh sb="3" eb="5">
      <t>ダンシ</t>
    </rPh>
    <phoneticPr fontId="1"/>
  </si>
  <si>
    <t>小５年男子</t>
    <rPh sb="3" eb="5">
      <t>ダンシ</t>
    </rPh>
    <phoneticPr fontId="1"/>
  </si>
  <si>
    <t>小６年男子</t>
    <rPh sb="3" eb="5">
      <t>ダンシ</t>
    </rPh>
    <phoneticPr fontId="1"/>
  </si>
  <si>
    <t>小１年女子</t>
    <phoneticPr fontId="1"/>
  </si>
  <si>
    <t>小２年女子</t>
    <phoneticPr fontId="1"/>
  </si>
  <si>
    <t>小３年女子</t>
    <phoneticPr fontId="1"/>
  </si>
  <si>
    <t>小４年女子</t>
    <phoneticPr fontId="1"/>
  </si>
  <si>
    <t>小５年女子</t>
    <phoneticPr fontId="1"/>
  </si>
  <si>
    <t>小６年女子</t>
    <phoneticPr fontId="1"/>
  </si>
  <si>
    <t>種目</t>
    <rPh sb="0" eb="2">
      <t>シュモク</t>
    </rPh>
    <phoneticPr fontId="1"/>
  </si>
  <si>
    <t>1010</t>
  </si>
  <si>
    <t>2010</t>
  </si>
  <si>
    <t>3010</t>
  </si>
  <si>
    <t>4010</t>
  </si>
  <si>
    <t>5010</t>
  </si>
  <si>
    <t>6010</t>
  </si>
  <si>
    <t>1020</t>
  </si>
  <si>
    <t>2020</t>
  </si>
  <si>
    <t>3020</t>
  </si>
  <si>
    <t>4020</t>
  </si>
  <si>
    <t>5020</t>
  </si>
  <si>
    <t>6020</t>
  </si>
  <si>
    <t>団体組手成年男子</t>
    <rPh sb="4" eb="6">
      <t>セイネン</t>
    </rPh>
    <rPh sb="6" eb="8">
      <t>ダンシ</t>
    </rPh>
    <phoneticPr fontId="3"/>
  </si>
  <si>
    <t>個人形成年男子</t>
    <rPh sb="0" eb="2">
      <t>コジン</t>
    </rPh>
    <rPh sb="3" eb="5">
      <t>セイネン</t>
    </rPh>
    <rPh sb="5" eb="7">
      <t>ダンシ</t>
    </rPh>
    <phoneticPr fontId="3"/>
  </si>
  <si>
    <t>団体組手中学男子</t>
    <rPh sb="4" eb="6">
      <t>チュウガク</t>
    </rPh>
    <rPh sb="6" eb="8">
      <t>ダンシ</t>
    </rPh>
    <phoneticPr fontId="3"/>
  </si>
  <si>
    <t>団体形中学男子</t>
    <rPh sb="0" eb="2">
      <t>ダンタイ</t>
    </rPh>
    <rPh sb="3" eb="5">
      <t>チュウガク</t>
    </rPh>
    <rPh sb="5" eb="7">
      <t>ダンシ</t>
    </rPh>
    <phoneticPr fontId="3"/>
  </si>
  <si>
    <t>団体組手中学女子</t>
    <rPh sb="4" eb="6">
      <t>チュウガク</t>
    </rPh>
    <rPh sb="6" eb="8">
      <t>ジョシ</t>
    </rPh>
    <phoneticPr fontId="3"/>
  </si>
  <si>
    <t>個人形少年女子(高校）</t>
    <rPh sb="3" eb="5">
      <t>ショウネン</t>
    </rPh>
    <rPh sb="5" eb="7">
      <t>ジョシ</t>
    </rPh>
    <phoneticPr fontId="3"/>
  </si>
  <si>
    <t>個人形少年男子(高校）</t>
    <rPh sb="3" eb="5">
      <t>ショウネン</t>
    </rPh>
    <rPh sb="5" eb="7">
      <t>ダンシ</t>
    </rPh>
    <phoneticPr fontId="3"/>
  </si>
  <si>
    <t>団体形中学女子</t>
    <rPh sb="3" eb="5">
      <t>チュウガク</t>
    </rPh>
    <rPh sb="5" eb="7">
      <t>ジョシ</t>
    </rPh>
    <phoneticPr fontId="3"/>
  </si>
  <si>
    <t>個人形成年女子</t>
    <rPh sb="3" eb="5">
      <t>セイネン</t>
    </rPh>
    <rPh sb="5" eb="7">
      <t>ジョシ</t>
    </rPh>
    <phoneticPr fontId="3"/>
  </si>
  <si>
    <t>個人組手成年男子軽量級</t>
    <rPh sb="4" eb="6">
      <t>セイネン</t>
    </rPh>
    <rPh sb="6" eb="8">
      <t>ダンシ</t>
    </rPh>
    <rPh sb="8" eb="10">
      <t>ケイリョウ</t>
    </rPh>
    <rPh sb="10" eb="11">
      <t>キュウ</t>
    </rPh>
    <phoneticPr fontId="3"/>
  </si>
  <si>
    <t>個人形中学女子</t>
    <rPh sb="3" eb="5">
      <t>チュウガク</t>
    </rPh>
    <rPh sb="5" eb="7">
      <t>ジョシ</t>
    </rPh>
    <phoneticPr fontId="3"/>
  </si>
  <si>
    <t>個人組手成年男子中量級</t>
    <rPh sb="4" eb="6">
      <t>セイネン</t>
    </rPh>
    <rPh sb="6" eb="8">
      <t>ダンシ</t>
    </rPh>
    <rPh sb="8" eb="9">
      <t>ナカ</t>
    </rPh>
    <rPh sb="9" eb="10">
      <t>リョウ</t>
    </rPh>
    <rPh sb="10" eb="11">
      <t>キュウ</t>
    </rPh>
    <phoneticPr fontId="3"/>
  </si>
  <si>
    <t>個人形中学男子</t>
    <rPh sb="3" eb="5">
      <t>チュウガク</t>
    </rPh>
    <rPh sb="5" eb="7">
      <t>ダンシ</t>
    </rPh>
    <phoneticPr fontId="3"/>
  </si>
  <si>
    <t>個人組手成年男子重量級</t>
    <rPh sb="4" eb="6">
      <t>セイネン</t>
    </rPh>
    <rPh sb="6" eb="8">
      <t>ダンシ</t>
    </rPh>
    <rPh sb="8" eb="10">
      <t>ジュウリョウ</t>
    </rPh>
    <rPh sb="10" eb="11">
      <t>キュウ</t>
    </rPh>
    <phoneticPr fontId="3"/>
  </si>
  <si>
    <t>個人組手少年女子(高校）</t>
    <rPh sb="4" eb="6">
      <t>ショウネン</t>
    </rPh>
    <rPh sb="6" eb="8">
      <t>ジョシ</t>
    </rPh>
    <rPh sb="9" eb="11">
      <t>コウコウ</t>
    </rPh>
    <phoneticPr fontId="3"/>
  </si>
  <si>
    <t>個人組手成年女子</t>
    <rPh sb="4" eb="6">
      <t>セイネン</t>
    </rPh>
    <rPh sb="6" eb="8">
      <t>ジョシ</t>
    </rPh>
    <phoneticPr fontId="3"/>
  </si>
  <si>
    <t>個人組手少年男子(高校）</t>
    <rPh sb="4" eb="6">
      <t>ショウネン</t>
    </rPh>
    <rPh sb="6" eb="8">
      <t>ダンシ</t>
    </rPh>
    <rPh sb="9" eb="11">
      <t>コウコウ</t>
    </rPh>
    <phoneticPr fontId="3"/>
  </si>
  <si>
    <t>個人組手中学男子</t>
    <rPh sb="4" eb="6">
      <t>チュウガク</t>
    </rPh>
    <rPh sb="6" eb="8">
      <t>ダンシ</t>
    </rPh>
    <phoneticPr fontId="3"/>
  </si>
  <si>
    <t>個人組手中学女子</t>
    <rPh sb="4" eb="6">
      <t>チュウガク</t>
    </rPh>
    <rPh sb="6" eb="8">
      <t>ジョシ</t>
    </rPh>
    <phoneticPr fontId="3"/>
  </si>
  <si>
    <t>男子</t>
    <rPh sb="0" eb="2">
      <t>ダンシ</t>
    </rPh>
    <phoneticPr fontId="1"/>
  </si>
  <si>
    <t>女子</t>
    <rPh sb="0" eb="2">
      <t>ジョシ</t>
    </rPh>
    <phoneticPr fontId="1"/>
  </si>
  <si>
    <t>会員番号</t>
    <rPh sb="0" eb="2">
      <t>カイイン</t>
    </rPh>
    <rPh sb="2" eb="4">
      <t>バンゴウ</t>
    </rPh>
    <phoneticPr fontId="1"/>
  </si>
  <si>
    <t>段位</t>
    <rPh sb="0" eb="2">
      <t>ダンイ</t>
    </rPh>
    <phoneticPr fontId="1"/>
  </si>
  <si>
    <t>氏　　　名</t>
    <rPh sb="0" eb="1">
      <t>シ</t>
    </rPh>
    <rPh sb="4" eb="5">
      <t>メイ</t>
    </rPh>
    <phoneticPr fontId="1"/>
  </si>
  <si>
    <t>出場形種目</t>
    <rPh sb="0" eb="2">
      <t>シュツジョウ</t>
    </rPh>
    <rPh sb="2" eb="3">
      <t>カタ</t>
    </rPh>
    <rPh sb="3" eb="5">
      <t>シュモク</t>
    </rPh>
    <phoneticPr fontId="1"/>
  </si>
  <si>
    <t>出場組手種目</t>
    <rPh sb="0" eb="2">
      <t>シュツジョウ</t>
    </rPh>
    <rPh sb="2" eb="4">
      <t>クミテ</t>
    </rPh>
    <rPh sb="4" eb="6">
      <t>シュモク</t>
    </rPh>
    <phoneticPr fontId="1"/>
  </si>
  <si>
    <t>初段</t>
    <rPh sb="0" eb="2">
      <t>ショダン</t>
    </rPh>
    <phoneticPr fontId="1"/>
  </si>
  <si>
    <t>２段</t>
    <rPh sb="1" eb="2">
      <t>ダン</t>
    </rPh>
    <phoneticPr fontId="1"/>
  </si>
  <si>
    <t>３段</t>
    <rPh sb="1" eb="2">
      <t>ダン</t>
    </rPh>
    <phoneticPr fontId="1"/>
  </si>
  <si>
    <t>その他</t>
    <rPh sb="2" eb="3">
      <t>タ</t>
    </rPh>
    <phoneticPr fontId="1"/>
  </si>
  <si>
    <t>　　↓各リストはコピーできます</t>
    <rPh sb="3" eb="4">
      <t>カク</t>
    </rPh>
    <phoneticPr fontId="1"/>
  </si>
  <si>
    <t>形参加費</t>
    <rPh sb="0" eb="1">
      <t>カタ</t>
    </rPh>
    <rPh sb="1" eb="4">
      <t>サンカヒ</t>
    </rPh>
    <phoneticPr fontId="1"/>
  </si>
  <si>
    <t>組手参加費</t>
    <rPh sb="0" eb="2">
      <t>クミテ</t>
    </rPh>
    <rPh sb="2" eb="5">
      <t>サンカヒ</t>
    </rPh>
    <phoneticPr fontId="1"/>
  </si>
  <si>
    <t>合計</t>
    <rPh sb="0" eb="2">
      <t>ゴウケイ</t>
    </rPh>
    <phoneticPr fontId="1"/>
  </si>
  <si>
    <t>形区分</t>
    <rPh sb="0" eb="1">
      <t>カタ</t>
    </rPh>
    <rPh sb="1" eb="3">
      <t>クブン</t>
    </rPh>
    <phoneticPr fontId="1"/>
  </si>
  <si>
    <t>組手区分</t>
    <rPh sb="0" eb="2">
      <t>クミテ</t>
    </rPh>
    <rPh sb="2" eb="4">
      <t>クブン</t>
    </rPh>
    <phoneticPr fontId="1"/>
  </si>
  <si>
    <t>Ａ</t>
    <phoneticPr fontId="1"/>
  </si>
  <si>
    <t>Ｂ</t>
    <phoneticPr fontId="1"/>
  </si>
  <si>
    <t>第54回静岡県空手道選手権大会</t>
    <rPh sb="0" eb="1">
      <t>ダイ</t>
    </rPh>
    <rPh sb="3" eb="4">
      <t>カイ</t>
    </rPh>
    <rPh sb="4" eb="7">
      <t>シズオカケン</t>
    </rPh>
    <rPh sb="7" eb="9">
      <t>カラテ</t>
    </rPh>
    <rPh sb="9" eb="10">
      <t>ドウ</t>
    </rPh>
    <rPh sb="10" eb="13">
      <t>センシュケン</t>
    </rPh>
    <rPh sb="13" eb="15">
      <t>タイカイ</t>
    </rPh>
    <phoneticPr fontId="1"/>
  </si>
  <si>
    <t>成年・少年少女個人戦 （１競技・１名）</t>
    <phoneticPr fontId="1"/>
  </si>
  <si>
    <t>中学生 団体戦 （１競技・１チーム）</t>
    <phoneticPr fontId="1"/>
  </si>
  <si>
    <t>中学生 個人戦 （１競技・１名）</t>
    <phoneticPr fontId="1"/>
  </si>
  <si>
    <t>チーム名</t>
    <rPh sb="3" eb="4">
      <t>メイ</t>
    </rPh>
    <phoneticPr fontId="3"/>
  </si>
  <si>
    <t>団体組手中学男子Ａ</t>
    <rPh sb="4" eb="6">
      <t>チュウガク</t>
    </rPh>
    <rPh sb="6" eb="8">
      <t>ダンシ</t>
    </rPh>
    <phoneticPr fontId="1"/>
  </si>
  <si>
    <t>団体組手中学男子Ａ</t>
    <phoneticPr fontId="1"/>
  </si>
  <si>
    <t>団体組手中学女子Ａ</t>
    <phoneticPr fontId="1"/>
  </si>
  <si>
    <t>団体組手中学女子Ｂ</t>
    <phoneticPr fontId="1"/>
  </si>
  <si>
    <t>団体形中学男子Ａ</t>
    <phoneticPr fontId="1"/>
  </si>
  <si>
    <t>団体形中学男子Ｂ</t>
    <phoneticPr fontId="1"/>
  </si>
  <si>
    <t>団体形中学女子Ａ</t>
    <phoneticPr fontId="1"/>
  </si>
  <si>
    <t>団体形中学女子Ｂ</t>
    <phoneticPr fontId="1"/>
  </si>
  <si>
    <t>〇団体組手　中学男子</t>
    <rPh sb="1" eb="3">
      <t>ダンタイ</t>
    </rPh>
    <rPh sb="3" eb="5">
      <t>クミテ</t>
    </rPh>
    <rPh sb="6" eb="8">
      <t>チュウガク</t>
    </rPh>
    <rPh sb="8" eb="10">
      <t>ダンシ</t>
    </rPh>
    <phoneticPr fontId="1"/>
  </si>
  <si>
    <t>学校名</t>
    <rPh sb="0" eb="3">
      <t>ガッコウメイ</t>
    </rPh>
    <phoneticPr fontId="3"/>
  </si>
  <si>
    <t>〇団体組手　中学女子</t>
    <rPh sb="1" eb="3">
      <t>ダンタイ</t>
    </rPh>
    <rPh sb="3" eb="5">
      <t>クミテ</t>
    </rPh>
    <rPh sb="6" eb="8">
      <t>チュウガク</t>
    </rPh>
    <rPh sb="8" eb="10">
      <t>ジョシ</t>
    </rPh>
    <phoneticPr fontId="1"/>
  </si>
  <si>
    <t>〇団体形　中学男子</t>
    <rPh sb="1" eb="3">
      <t>ダンタイ</t>
    </rPh>
    <rPh sb="3" eb="4">
      <t>カタ</t>
    </rPh>
    <rPh sb="5" eb="7">
      <t>チュウガク</t>
    </rPh>
    <rPh sb="7" eb="9">
      <t>ダンシ</t>
    </rPh>
    <phoneticPr fontId="1"/>
  </si>
  <si>
    <t>〇団体形　中学女子</t>
    <rPh sb="1" eb="3">
      <t>ダンタイ</t>
    </rPh>
    <rPh sb="3" eb="4">
      <t>カタ</t>
    </rPh>
    <rPh sb="5" eb="7">
      <t>チュウガク</t>
    </rPh>
    <rPh sb="7" eb="9">
      <t>ジョシ</t>
    </rPh>
    <phoneticPr fontId="1"/>
  </si>
  <si>
    <t>支部名</t>
    <rPh sb="0" eb="3">
      <t>シブメイ</t>
    </rPh>
    <phoneticPr fontId="26"/>
  </si>
  <si>
    <t>参加者・参加費集計表</t>
    <rPh sb="0" eb="3">
      <t>サンカシャ</t>
    </rPh>
    <rPh sb="4" eb="7">
      <t>サンカヒ</t>
    </rPh>
    <rPh sb="7" eb="9">
      <t>シュウケイ</t>
    </rPh>
    <rPh sb="9" eb="10">
      <t>ヒョウ</t>
    </rPh>
    <phoneticPr fontId="26"/>
  </si>
  <si>
    <t>部　　　　門</t>
    <rPh sb="0" eb="1">
      <t>ブ</t>
    </rPh>
    <rPh sb="5" eb="6">
      <t>モン</t>
    </rPh>
    <phoneticPr fontId="26"/>
  </si>
  <si>
    <t>参　加　数</t>
    <rPh sb="0" eb="1">
      <t>サン</t>
    </rPh>
    <rPh sb="2" eb="3">
      <t>カ</t>
    </rPh>
    <rPh sb="4" eb="5">
      <t>カズ</t>
    </rPh>
    <phoneticPr fontId="26"/>
  </si>
  <si>
    <t>参加数　計</t>
    <rPh sb="0" eb="2">
      <t>サンカ</t>
    </rPh>
    <rPh sb="2" eb="3">
      <t>スウ</t>
    </rPh>
    <rPh sb="4" eb="5">
      <t>ケイ</t>
    </rPh>
    <phoneticPr fontId="26"/>
  </si>
  <si>
    <t>参加費／組・人</t>
    <rPh sb="0" eb="3">
      <t>サンカヒ</t>
    </rPh>
    <rPh sb="4" eb="5">
      <t>クミ</t>
    </rPh>
    <rPh sb="6" eb="7">
      <t>ヒト</t>
    </rPh>
    <phoneticPr fontId="26"/>
  </si>
  <si>
    <t>参　加　費　計</t>
    <rPh sb="0" eb="1">
      <t>サン</t>
    </rPh>
    <rPh sb="2" eb="3">
      <t>カ</t>
    </rPh>
    <rPh sb="4" eb="5">
      <t>ヒ</t>
    </rPh>
    <rPh sb="6" eb="7">
      <t>ケイ</t>
    </rPh>
    <phoneticPr fontId="26"/>
  </si>
  <si>
    <t>組手</t>
    <rPh sb="0" eb="1">
      <t>クミ</t>
    </rPh>
    <rPh sb="1" eb="2">
      <t>テ</t>
    </rPh>
    <phoneticPr fontId="26"/>
  </si>
  <si>
    <t>成年男子</t>
    <rPh sb="0" eb="2">
      <t>セイネン</t>
    </rPh>
    <rPh sb="2" eb="4">
      <t>ダンシ</t>
    </rPh>
    <phoneticPr fontId="26"/>
  </si>
  <si>
    <t>×</t>
    <phoneticPr fontId="26"/>
  </si>
  <si>
    <t>円</t>
    <rPh sb="0" eb="1">
      <t>エン</t>
    </rPh>
    <phoneticPr fontId="26"/>
  </si>
  <si>
    <t>＝</t>
    <phoneticPr fontId="26"/>
  </si>
  <si>
    <t>形</t>
    <rPh sb="0" eb="1">
      <t>カタ</t>
    </rPh>
    <phoneticPr fontId="26"/>
  </si>
  <si>
    <t>成年男子　軽量級</t>
    <rPh sb="0" eb="2">
      <t>セイネン</t>
    </rPh>
    <rPh sb="2" eb="4">
      <t>ダンシ</t>
    </rPh>
    <rPh sb="5" eb="7">
      <t>ケイリョウ</t>
    </rPh>
    <rPh sb="7" eb="8">
      <t>キュウ</t>
    </rPh>
    <phoneticPr fontId="26"/>
  </si>
  <si>
    <t>人</t>
    <rPh sb="0" eb="1">
      <t>ヒト</t>
    </rPh>
    <phoneticPr fontId="26"/>
  </si>
  <si>
    <t>人</t>
    <rPh sb="0" eb="1">
      <t>ニン</t>
    </rPh>
    <phoneticPr fontId="26"/>
  </si>
  <si>
    <t>成年男子　中量級</t>
    <rPh sb="0" eb="2">
      <t>セイネン</t>
    </rPh>
    <rPh sb="2" eb="4">
      <t>ダンシ</t>
    </rPh>
    <rPh sb="5" eb="6">
      <t>チュウ</t>
    </rPh>
    <rPh sb="6" eb="7">
      <t>ケイリョウ</t>
    </rPh>
    <rPh sb="7" eb="8">
      <t>キュウ</t>
    </rPh>
    <phoneticPr fontId="26"/>
  </si>
  <si>
    <t>成年男子　重量級</t>
    <rPh sb="0" eb="2">
      <t>セイネン</t>
    </rPh>
    <rPh sb="2" eb="4">
      <t>ダンシ</t>
    </rPh>
    <rPh sb="5" eb="6">
      <t>ジュウ</t>
    </rPh>
    <rPh sb="6" eb="7">
      <t>ケイリョウ</t>
    </rPh>
    <rPh sb="7" eb="8">
      <t>キュウ</t>
    </rPh>
    <phoneticPr fontId="26"/>
  </si>
  <si>
    <t>成年女子</t>
    <rPh sb="0" eb="2">
      <t>セイネン</t>
    </rPh>
    <rPh sb="2" eb="4">
      <t>ジョシ</t>
    </rPh>
    <phoneticPr fontId="26"/>
  </si>
  <si>
    <t>個人戦</t>
    <rPh sb="0" eb="3">
      <t>コジンセン</t>
    </rPh>
    <phoneticPr fontId="26"/>
  </si>
  <si>
    <t>少年男子（高校生）</t>
    <rPh sb="0" eb="2">
      <t>ショウネン</t>
    </rPh>
    <rPh sb="2" eb="4">
      <t>ダンシ</t>
    </rPh>
    <rPh sb="5" eb="8">
      <t>コウコウセイ</t>
    </rPh>
    <phoneticPr fontId="26"/>
  </si>
  <si>
    <t>少年女子（高校生）</t>
    <rPh sb="0" eb="2">
      <t>ショウネン</t>
    </rPh>
    <rPh sb="2" eb="4">
      <t>ジョシ</t>
    </rPh>
    <rPh sb="5" eb="8">
      <t>コウコウセイ</t>
    </rPh>
    <phoneticPr fontId="26"/>
  </si>
  <si>
    <t>中学生男子</t>
    <rPh sb="0" eb="2">
      <t>チュウガク</t>
    </rPh>
    <rPh sb="2" eb="3">
      <t>ネンセイ</t>
    </rPh>
    <rPh sb="3" eb="5">
      <t>ダンシ</t>
    </rPh>
    <phoneticPr fontId="26"/>
  </si>
  <si>
    <t>中学生女子</t>
    <rPh sb="0" eb="2">
      <t>チュウガク</t>
    </rPh>
    <rPh sb="2" eb="3">
      <t>セイ</t>
    </rPh>
    <rPh sb="3" eb="5">
      <t>ジョシ</t>
    </rPh>
    <phoneticPr fontId="26"/>
  </si>
  <si>
    <t>延参加人数</t>
    <rPh sb="0" eb="1">
      <t>ノベ</t>
    </rPh>
    <rPh sb="1" eb="5">
      <t>サンカニンスウ</t>
    </rPh>
    <phoneticPr fontId="28"/>
  </si>
  <si>
    <t>参 加 費 合 計</t>
    <rPh sb="0" eb="1">
      <t>サン</t>
    </rPh>
    <rPh sb="2" eb="3">
      <t>カ</t>
    </rPh>
    <rPh sb="4" eb="5">
      <t>ヒ</t>
    </rPh>
    <rPh sb="6" eb="7">
      <t>ゴウ</t>
    </rPh>
    <rPh sb="8" eb="9">
      <t>ケイ</t>
    </rPh>
    <phoneticPr fontId="26"/>
  </si>
  <si>
    <t>※団体戦の人数込みの計算です</t>
    <rPh sb="1" eb="4">
      <t>ダンタイセン</t>
    </rPh>
    <rPh sb="5" eb="8">
      <t>ニンスウコ</t>
    </rPh>
    <rPh sb="10" eb="12">
      <t>ケイサン</t>
    </rPh>
    <phoneticPr fontId="26"/>
  </si>
  <si>
    <t>参加チーム</t>
    <rPh sb="0" eb="2">
      <t>サンカ</t>
    </rPh>
    <phoneticPr fontId="1"/>
  </si>
  <si>
    <t>合計</t>
    <rPh sb="0" eb="2">
      <t>ゴウケイ</t>
    </rPh>
    <phoneticPr fontId="1"/>
  </si>
  <si>
    <t>★トーナメント用の支部略名を６文字以内でお願いします</t>
    <rPh sb="7" eb="8">
      <t>ヨウ</t>
    </rPh>
    <rPh sb="9" eb="11">
      <t>シブ</t>
    </rPh>
    <rPh sb="11" eb="12">
      <t>リャク</t>
    </rPh>
    <rPh sb="12" eb="13">
      <t>メイ</t>
    </rPh>
    <rPh sb="15" eb="17">
      <t>モジ</t>
    </rPh>
    <rPh sb="17" eb="19">
      <t>イナイ</t>
    </rPh>
    <rPh sb="21" eb="22">
      <t>ネガ</t>
    </rPh>
    <phoneticPr fontId="1"/>
  </si>
  <si>
    <t>○審判員参加申込</t>
    <phoneticPr fontId="1"/>
  </si>
  <si>
    <t>※形・組手の審判資格と流派はリストから選択してください。</t>
    <rPh sb="1" eb="2">
      <t>カタ</t>
    </rPh>
    <rPh sb="3" eb="5">
      <t>クミテ</t>
    </rPh>
    <rPh sb="6" eb="8">
      <t>シンパン</t>
    </rPh>
    <rPh sb="8" eb="10">
      <t>シカク</t>
    </rPh>
    <rPh sb="11" eb="13">
      <t>リュウハ</t>
    </rPh>
    <rPh sb="19" eb="21">
      <t>センタク</t>
    </rPh>
    <phoneticPr fontId="1"/>
  </si>
  <si>
    <t>組手審判資格</t>
    <rPh sb="0" eb="2">
      <t>クミテ</t>
    </rPh>
    <rPh sb="2" eb="4">
      <t>シンパン</t>
    </rPh>
    <rPh sb="4" eb="6">
      <t>シカク</t>
    </rPh>
    <phoneticPr fontId="1"/>
  </si>
  <si>
    <t>形審判資格</t>
    <rPh sb="0" eb="1">
      <t>カタ</t>
    </rPh>
    <rPh sb="1" eb="3">
      <t>シンパン</t>
    </rPh>
    <rPh sb="3" eb="5">
      <t>シカク</t>
    </rPh>
    <phoneticPr fontId="1"/>
  </si>
  <si>
    <t>流派</t>
    <rPh sb="0" eb="2">
      <t>リュウハ</t>
    </rPh>
    <phoneticPr fontId="1"/>
  </si>
  <si>
    <t>支部1</t>
    <rPh sb="0" eb="2">
      <t>シブ</t>
    </rPh>
    <phoneticPr fontId="1"/>
  </si>
  <si>
    <t>○審判用駐車場券</t>
    <rPh sb="1" eb="3">
      <t>シンパン</t>
    </rPh>
    <rPh sb="3" eb="4">
      <t>ヨウ</t>
    </rPh>
    <rPh sb="4" eb="7">
      <t>チュウシャジョウ</t>
    </rPh>
    <rPh sb="7" eb="8">
      <t>ケン</t>
    </rPh>
    <phoneticPr fontId="28"/>
  </si>
  <si>
    <t>※駐車券が必要な場合はリストより選択してください。</t>
    <rPh sb="1" eb="4">
      <t>チュウシャケン</t>
    </rPh>
    <rPh sb="5" eb="7">
      <t>ヒツヨウ</t>
    </rPh>
    <rPh sb="8" eb="10">
      <t>バアイ</t>
    </rPh>
    <rPh sb="16" eb="18">
      <t>センタク</t>
    </rPh>
    <phoneticPr fontId="1"/>
  </si>
  <si>
    <t>駐車券の申請　→</t>
    <rPh sb="0" eb="3">
      <t>チュウシャケン</t>
    </rPh>
    <rPh sb="4" eb="6">
      <t>シンセイ</t>
    </rPh>
    <phoneticPr fontId="1"/>
  </si>
  <si>
    <t>枚数</t>
    <rPh sb="0" eb="2">
      <t>マイスウ</t>
    </rPh>
    <phoneticPr fontId="1"/>
  </si>
  <si>
    <t>枚</t>
    <rPh sb="0" eb="1">
      <t>マイ</t>
    </rPh>
    <phoneticPr fontId="26"/>
  </si>
  <si>
    <t>　・申込者４名以下の場合、駐車場券は１枚とします。</t>
    <phoneticPr fontId="26"/>
  </si>
  <si>
    <t>　・武道館周辺の民間駐車場を斡旋することがあります。</t>
    <phoneticPr fontId="26"/>
  </si>
  <si>
    <t>　・駐車場不足のため、公共交通機関の利用をお願いします。</t>
    <phoneticPr fontId="26"/>
  </si>
  <si>
    <t>○交通費</t>
    <rPh sb="1" eb="4">
      <t>コウツウヒ</t>
    </rPh>
    <phoneticPr fontId="28"/>
  </si>
  <si>
    <t>交通費について、申告制の実費精算を行います。</t>
    <rPh sb="0" eb="3">
      <t>コウツウヒ</t>
    </rPh>
    <rPh sb="8" eb="11">
      <t>シンコクセイ</t>
    </rPh>
    <phoneticPr fontId="28"/>
  </si>
  <si>
    <t>ご面倒ですが下記項目を記入してください。</t>
    <rPh sb="1" eb="3">
      <t>メンドウ</t>
    </rPh>
    <rPh sb="6" eb="8">
      <t>カキ</t>
    </rPh>
    <rPh sb="8" eb="10">
      <t>コウモク</t>
    </rPh>
    <rPh sb="11" eb="13">
      <t>キニュウ</t>
    </rPh>
    <phoneticPr fontId="28"/>
  </si>
  <si>
    <t>↓上記審判の左の番号を入力してください</t>
    <rPh sb="1" eb="3">
      <t>ジョウキ</t>
    </rPh>
    <rPh sb="3" eb="5">
      <t>シンパン</t>
    </rPh>
    <rPh sb="6" eb="7">
      <t>ヒダリ</t>
    </rPh>
    <rPh sb="8" eb="10">
      <t>バンゴウ</t>
    </rPh>
    <rPh sb="11" eb="13">
      <t>ニュウリョク</t>
    </rPh>
    <phoneticPr fontId="1"/>
  </si>
  <si>
    <t>※往復の料金を記入してください。</t>
    <rPh sb="1" eb="3">
      <t>オウフク</t>
    </rPh>
    <rPh sb="4" eb="6">
      <t>リョウキン</t>
    </rPh>
    <rPh sb="7" eb="9">
      <t>キニュウ</t>
    </rPh>
    <phoneticPr fontId="28"/>
  </si>
  <si>
    <t>審判</t>
    <rPh sb="0" eb="2">
      <t>シンパン</t>
    </rPh>
    <phoneticPr fontId="1"/>
  </si>
  <si>
    <t>利用路線</t>
    <rPh sb="0" eb="2">
      <t>リヨウ</t>
    </rPh>
    <rPh sb="2" eb="4">
      <t>ロセン</t>
    </rPh>
    <phoneticPr fontId="1"/>
  </si>
  <si>
    <t>区　　　間</t>
    <rPh sb="0" eb="1">
      <t>ク</t>
    </rPh>
    <rPh sb="4" eb="5">
      <t>アイダ</t>
    </rPh>
    <phoneticPr fontId="1"/>
  </si>
  <si>
    <t>金額</t>
    <rPh sb="0" eb="2">
      <t>キンガク</t>
    </rPh>
    <phoneticPr fontId="28"/>
  </si>
  <si>
    <t>～</t>
    <phoneticPr fontId="28"/>
  </si>
  <si>
    <t>(記入例)</t>
    <rPh sb="1" eb="4">
      <t>キニュウレイ</t>
    </rPh>
    <phoneticPr fontId="28"/>
  </si>
  <si>
    <t>バス及び電車の区間を記入してください。</t>
    <rPh sb="2" eb="3">
      <t>オヨ</t>
    </rPh>
    <rPh sb="4" eb="6">
      <t>デンシャ</t>
    </rPh>
    <rPh sb="7" eb="9">
      <t>クカン</t>
    </rPh>
    <rPh sb="10" eb="12">
      <t>キニュウ</t>
    </rPh>
    <phoneticPr fontId="28"/>
  </si>
  <si>
    <t>静鉄ジャストライン</t>
    <rPh sb="0" eb="1">
      <t>シズ</t>
    </rPh>
    <rPh sb="1" eb="2">
      <t>テツ</t>
    </rPh>
    <phoneticPr fontId="1"/>
  </si>
  <si>
    <t>安倍川橋</t>
    <phoneticPr fontId="1"/>
  </si>
  <si>
    <t>静岡駅南口</t>
    <phoneticPr fontId="1"/>
  </si>
  <si>
    <t>ＪＲ</t>
    <phoneticPr fontId="1"/>
  </si>
  <si>
    <t>静岡</t>
    <rPh sb="0" eb="2">
      <t>シズオカ</t>
    </rPh>
    <phoneticPr fontId="1"/>
  </si>
  <si>
    <t>藤枝</t>
    <rPh sb="0" eb="2">
      <t>フジエダ</t>
    </rPh>
    <phoneticPr fontId="1"/>
  </si>
  <si>
    <t>コート係のご協力をお願いします。</t>
    <rPh sb="3" eb="4">
      <t>カカリ</t>
    </rPh>
    <rPh sb="6" eb="8">
      <t>キョウリョク</t>
    </rPh>
    <rPh sb="10" eb="11">
      <t>ネガ</t>
    </rPh>
    <phoneticPr fontId="1"/>
  </si>
  <si>
    <t>出場者１</t>
    <rPh sb="0" eb="3">
      <t>シュツジョウシャ</t>
    </rPh>
    <phoneticPr fontId="1"/>
  </si>
  <si>
    <t>氏名</t>
    <rPh sb="0" eb="2">
      <t>シメイ</t>
    </rPh>
    <phoneticPr fontId="1"/>
  </si>
  <si>
    <t>会員番号</t>
    <rPh sb="0" eb="2">
      <t>カイイン</t>
    </rPh>
    <rPh sb="2" eb="4">
      <t>バンゴウ</t>
    </rPh>
    <phoneticPr fontId="1"/>
  </si>
  <si>
    <t>出場者２</t>
    <rPh sb="0" eb="3">
      <t>シュツジョウシャ</t>
    </rPh>
    <phoneticPr fontId="1"/>
  </si>
  <si>
    <t>出場者３</t>
    <rPh sb="0" eb="3">
      <t>シュツジョウシャ</t>
    </rPh>
    <phoneticPr fontId="1"/>
  </si>
  <si>
    <t>出場者４</t>
    <rPh sb="0" eb="3">
      <t>シュツジョウシャ</t>
    </rPh>
    <phoneticPr fontId="1"/>
  </si>
  <si>
    <t>支部</t>
    <rPh sb="0" eb="2">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</si>
</sst>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000"/>
    <numFmt numFmtId="177" formatCode="000\-0000\-0000"/>
    <numFmt numFmtId="178" formatCode="#,##0&quot;人&quot;"/>
    <numFmt numFmtId="179" formatCode="#,##0&quot;円&quot;"/>
    <numFmt numFmtId="180" formatCode="#,##0&quot;個&quot;"/>
    <numFmt numFmtId="181" formatCode="[&lt;=999]000;[&lt;=9999]000\-00;000\-0000"/>
    <numFmt numFmtId="182" formatCode="#,##0_ "/>
    <numFmt numFmtId="183" formatCode="#,##0&quot;円 &quot;"/>
  </numFmts>
  <fonts count="36">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HGPｺﾞｼｯｸM"/>
      <family val="3"/>
      <charset val="128"/>
    </font>
    <font>
      <sz val="11"/>
      <color theme="1"/>
      <name val="ＭＳ ゴシック"/>
      <family val="3"/>
      <charset val="128"/>
    </font>
    <font>
      <sz val="9"/>
      <color theme="1"/>
      <name val="ＭＳ ゴシック"/>
      <family val="3"/>
      <charset val="128"/>
    </font>
    <font>
      <sz val="11"/>
      <color theme="1"/>
      <name val="ＭＳ Ｐゴシック"/>
      <family val="2"/>
      <charset val="128"/>
      <scheme val="minor"/>
    </font>
    <font>
      <sz val="12"/>
      <color theme="1"/>
      <name val="ＭＳ ゴシック"/>
      <family val="3"/>
      <charset val="128"/>
    </font>
    <font>
      <b/>
      <sz val="12"/>
      <color theme="1"/>
      <name val="ＭＳ ゴシック"/>
      <family val="3"/>
      <charset val="128"/>
    </font>
    <font>
      <sz val="10.5"/>
      <color theme="1"/>
      <name val="ＭＳ 明朝"/>
      <family val="1"/>
      <charset val="128"/>
    </font>
    <font>
      <b/>
      <sz val="11"/>
      <color rgb="FFFF0000"/>
      <name val="ＭＳ ゴシック"/>
      <family val="3"/>
      <charset val="128"/>
    </font>
    <font>
      <sz val="11"/>
      <color rgb="FFFF0000"/>
      <name val="ＭＳ ゴシック"/>
      <family val="3"/>
      <charset val="128"/>
    </font>
    <font>
      <sz val="10"/>
      <color theme="1"/>
      <name val="ＭＳ ゴシック"/>
      <family val="3"/>
      <charset val="128"/>
    </font>
    <font>
      <b/>
      <sz val="8"/>
      <color theme="1"/>
      <name val="ＭＳ ゴシック"/>
      <family val="3"/>
      <charset val="128"/>
    </font>
    <font>
      <sz val="8"/>
      <color theme="1"/>
      <name val="ＭＳ ゴシック"/>
      <family val="3"/>
      <charset val="128"/>
    </font>
    <font>
      <b/>
      <sz val="6"/>
      <color theme="1"/>
      <name val="ＭＳ ゴシック"/>
      <family val="3"/>
      <charset val="128"/>
    </font>
    <font>
      <b/>
      <sz val="12"/>
      <color rgb="FFFF0000"/>
      <name val="ＭＳ ゴシック"/>
      <family val="3"/>
      <charset val="128"/>
    </font>
    <font>
      <u/>
      <sz val="12"/>
      <color theme="1"/>
      <name val="ＭＳ ゴシック"/>
      <family val="3"/>
      <charset val="128"/>
    </font>
    <font>
      <u/>
      <sz val="12"/>
      <color rgb="FFFF0000"/>
      <name val="ＭＳ ゴシック"/>
      <family val="3"/>
      <charset val="128"/>
    </font>
    <font>
      <sz val="11"/>
      <color theme="1"/>
      <name val="Meiryo UI"/>
      <family val="3"/>
      <charset val="128"/>
    </font>
    <font>
      <b/>
      <sz val="11"/>
      <color theme="1"/>
      <name val="ＭＳ ゴシック"/>
      <family val="3"/>
      <charset val="128"/>
    </font>
    <font>
      <sz val="12"/>
      <name val="Osaka"/>
      <family val="3"/>
      <charset val="128"/>
    </font>
    <font>
      <b/>
      <sz val="14"/>
      <name val="ＭＳ ゴシック"/>
      <family val="3"/>
      <charset val="128"/>
    </font>
    <font>
      <sz val="12"/>
      <name val="ＭＳ ゴシック"/>
      <family val="3"/>
      <charset val="128"/>
    </font>
    <font>
      <b/>
      <sz val="16"/>
      <name val="ＭＳ ゴシック"/>
      <family val="3"/>
      <charset val="128"/>
    </font>
    <font>
      <sz val="6"/>
      <name val="Osaka"/>
      <family val="3"/>
      <charset val="128"/>
    </font>
    <font>
      <sz val="14"/>
      <name val="ＭＳ ゴシック"/>
      <family val="3"/>
      <charset val="128"/>
    </font>
    <font>
      <sz val="6"/>
      <name val="ＭＳ Ｐゴシック"/>
      <family val="3"/>
      <charset val="128"/>
    </font>
    <font>
      <sz val="12"/>
      <color indexed="10"/>
      <name val="ＭＳ ゴシック"/>
      <family val="3"/>
      <charset val="128"/>
    </font>
    <font>
      <sz val="11"/>
      <name val="ＭＳ ゴシック"/>
      <family val="3"/>
      <charset val="128"/>
    </font>
    <font>
      <b/>
      <sz val="12"/>
      <color rgb="FFFF0000"/>
      <name val="ＭＳ Ｐゴシック"/>
      <family val="3"/>
      <charset val="128"/>
    </font>
    <font>
      <b/>
      <sz val="12"/>
      <name val="ＭＳ ゴシック"/>
      <family val="3"/>
      <charset val="128"/>
    </font>
    <font>
      <sz val="12"/>
      <name val="ＭＳ Ｐゴシック"/>
      <family val="3"/>
      <charset val="128"/>
    </font>
    <font>
      <sz val="10"/>
      <name val="ＭＳ Ｐゴシック"/>
      <family val="3"/>
      <charset val="128"/>
    </font>
    <font>
      <sz val="10"/>
      <name val="ＭＳ ゴシック"/>
      <family val="3"/>
      <charset val="128"/>
    </font>
  </fonts>
  <fills count="10">
    <fill>
      <patternFill patternType="none"/>
    </fill>
    <fill>
      <patternFill patternType="gray125"/>
    </fill>
    <fill>
      <patternFill patternType="solid">
        <fgColor theme="3"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FCCFF"/>
        <bgColor indexed="64"/>
      </patternFill>
    </fill>
    <fill>
      <patternFill patternType="solid">
        <fgColor rgb="FFFFFF99"/>
        <bgColor indexed="64"/>
      </patternFill>
    </fill>
    <fill>
      <patternFill patternType="solid">
        <fgColor indexed="4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rgb="FFFF6699"/>
      </left>
      <right/>
      <top style="medium">
        <color rgb="FFFF6699"/>
      </top>
      <bottom/>
      <diagonal/>
    </border>
    <border>
      <left/>
      <right/>
      <top style="medium">
        <color rgb="FFFF6699"/>
      </top>
      <bottom/>
      <diagonal/>
    </border>
    <border>
      <left/>
      <right style="medium">
        <color rgb="FFFF6699"/>
      </right>
      <top style="medium">
        <color rgb="FFFF6699"/>
      </top>
      <bottom/>
      <diagonal/>
    </border>
    <border>
      <left style="medium">
        <color rgb="FFFF6699"/>
      </left>
      <right style="thin">
        <color indexed="64"/>
      </right>
      <top style="thin">
        <color indexed="64"/>
      </top>
      <bottom style="medium">
        <color rgb="FFFF6699"/>
      </bottom>
      <diagonal/>
    </border>
    <border>
      <left style="thin">
        <color indexed="64"/>
      </left>
      <right style="thin">
        <color indexed="64"/>
      </right>
      <top style="thin">
        <color indexed="64"/>
      </top>
      <bottom style="medium">
        <color rgb="FFFF6699"/>
      </bottom>
      <diagonal/>
    </border>
    <border>
      <left style="thin">
        <color indexed="64"/>
      </left>
      <right/>
      <top/>
      <bottom style="medium">
        <color rgb="FFFF6699"/>
      </bottom>
      <diagonal/>
    </border>
    <border>
      <left/>
      <right/>
      <top/>
      <bottom style="medium">
        <color rgb="FFFF6699"/>
      </bottom>
      <diagonal/>
    </border>
    <border>
      <left/>
      <right style="medium">
        <color rgb="FFFF6699"/>
      </right>
      <top/>
      <bottom style="medium">
        <color rgb="FFFF6699"/>
      </bottom>
      <diagonal/>
    </border>
  </borders>
  <cellStyleXfs count="3">
    <xf numFmtId="0" fontId="0" fillId="0" borderId="0">
      <alignment vertical="center"/>
    </xf>
    <xf numFmtId="38" fontId="7" fillId="0" borderId="0" applyFont="0" applyFill="0" applyBorder="0" applyAlignment="0" applyProtection="0">
      <alignment vertical="center"/>
    </xf>
    <xf numFmtId="0" fontId="22" fillId="0" borderId="0"/>
  </cellStyleXfs>
  <cellXfs count="29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5" fillId="0" borderId="0" xfId="0" applyFont="1" applyAlignment="1">
      <alignment horizontal="center" vertical="center"/>
    </xf>
    <xf numFmtId="176" fontId="5" fillId="0" borderId="0" xfId="0" applyNumberFormat="1" applyFont="1" applyAlignment="1">
      <alignment horizontal="left" vertical="center"/>
    </xf>
    <xf numFmtId="0" fontId="5" fillId="3" borderId="13" xfId="0" applyFont="1" applyFill="1" applyBorder="1">
      <alignment vertical="center"/>
    </xf>
    <xf numFmtId="0" fontId="5" fillId="0" borderId="14" xfId="0" applyFont="1" applyBorder="1">
      <alignment vertical="center"/>
    </xf>
    <xf numFmtId="0" fontId="5" fillId="0" borderId="15" xfId="0" applyFont="1" applyBorder="1">
      <alignment vertical="center"/>
    </xf>
    <xf numFmtId="0" fontId="4" fillId="0" borderId="1"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left" vertical="center"/>
    </xf>
    <xf numFmtId="0" fontId="10" fillId="0" borderId="0" xfId="0" applyFont="1" applyAlignment="1">
      <alignment horizontal="justify" vertical="center" wrapText="1"/>
    </xf>
    <xf numFmtId="0" fontId="8" fillId="2" borderId="0" xfId="0" applyFont="1" applyFill="1" applyAlignment="1" applyProtection="1">
      <alignment horizontal="left" vertical="center" indent="1"/>
      <protection locked="0"/>
    </xf>
    <xf numFmtId="0" fontId="8" fillId="4"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1" fillId="0" borderId="0" xfId="0" applyFont="1">
      <alignment vertical="center"/>
    </xf>
    <xf numFmtId="0" fontId="5" fillId="3" borderId="0" xfId="0" applyFont="1" applyFill="1">
      <alignment vertical="center"/>
    </xf>
    <xf numFmtId="38" fontId="15" fillId="0" borderId="1" xfId="1" applyFont="1" applyBorder="1" applyAlignment="1" applyProtection="1">
      <alignment horizontal="center" vertical="center"/>
    </xf>
    <xf numFmtId="38" fontId="15" fillId="0" borderId="0" xfId="1" applyFont="1" applyBorder="1" applyAlignment="1" applyProtection="1">
      <alignment horizontal="center" vertical="center"/>
    </xf>
    <xf numFmtId="178" fontId="5" fillId="0" borderId="0" xfId="0" applyNumberFormat="1" applyFont="1">
      <alignment vertical="center"/>
    </xf>
    <xf numFmtId="179" fontId="5" fillId="0" borderId="0" xfId="0" applyNumberFormat="1" applyFont="1">
      <alignment vertical="center"/>
    </xf>
    <xf numFmtId="0" fontId="9" fillId="0" borderId="0" xfId="0" applyFont="1">
      <alignment vertical="center"/>
    </xf>
    <xf numFmtId="0" fontId="9" fillId="0" borderId="0" xfId="0" applyFont="1" applyAlignment="1">
      <alignment horizontal="left" vertical="center"/>
    </xf>
    <xf numFmtId="0" fontId="5" fillId="0" borderId="1" xfId="0" applyFont="1" applyBorder="1">
      <alignment vertical="center"/>
    </xf>
    <xf numFmtId="178" fontId="5" fillId="6" borderId="0" xfId="0" applyNumberFormat="1" applyFont="1" applyFill="1">
      <alignment vertical="center"/>
    </xf>
    <xf numFmtId="0" fontId="0" fillId="5" borderId="0" xfId="0" applyFill="1">
      <alignment vertical="center"/>
    </xf>
    <xf numFmtId="176" fontId="0" fillId="5" borderId="0" xfId="0" applyNumberFormat="1" applyFill="1">
      <alignment vertical="center"/>
    </xf>
    <xf numFmtId="177" fontId="0" fillId="5" borderId="0" xfId="0" applyNumberFormat="1" applyFill="1">
      <alignment vertical="center"/>
    </xf>
    <xf numFmtId="181" fontId="0" fillId="5" borderId="0" xfId="0" applyNumberFormat="1" applyFill="1">
      <alignment vertical="center"/>
    </xf>
    <xf numFmtId="0" fontId="0" fillId="0" borderId="1" xfId="0" applyBorder="1">
      <alignment vertical="center"/>
    </xf>
    <xf numFmtId="0" fontId="0" fillId="0" borderId="1" xfId="0" applyBorder="1" applyAlignment="1">
      <alignment horizontal="center" vertical="center"/>
    </xf>
    <xf numFmtId="0" fontId="8" fillId="0" borderId="0" xfId="0" applyFont="1" applyAlignment="1" applyProtection="1">
      <alignment horizontal="left" vertical="center" indent="1"/>
      <protection locked="0"/>
    </xf>
    <xf numFmtId="0" fontId="18" fillId="0" borderId="0" xfId="0" applyFont="1" applyAlignment="1" applyProtection="1">
      <alignment horizontal="left" vertical="center" indent="1"/>
      <protection locked="0"/>
    </xf>
    <xf numFmtId="0" fontId="19" fillId="0" borderId="0" xfId="0" applyFont="1" applyAlignment="1" applyProtection="1">
      <alignment horizontal="left" vertical="center" indent="1"/>
      <protection locked="0"/>
    </xf>
    <xf numFmtId="0" fontId="5" fillId="0" borderId="1" xfId="0" applyFont="1" applyBorder="1" applyAlignment="1">
      <alignment horizontal="center" vertical="center"/>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177" fontId="5" fillId="0" borderId="0" xfId="0" applyNumberFormat="1" applyFont="1" applyAlignment="1">
      <alignment horizontal="left" vertical="center"/>
    </xf>
    <xf numFmtId="0" fontId="20" fillId="0" borderId="1" xfId="0" applyFont="1" applyBorder="1" applyAlignment="1">
      <alignment horizontal="center" vertical="center"/>
    </xf>
    <xf numFmtId="0" fontId="20" fillId="0" borderId="0" xfId="0" applyFont="1">
      <alignment vertical="center"/>
    </xf>
    <xf numFmtId="0" fontId="20" fillId="0" borderId="1" xfId="0" applyFont="1" applyBorder="1" applyAlignment="1">
      <alignment horizontal="left" vertical="center"/>
    </xf>
    <xf numFmtId="0" fontId="20"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indent="1"/>
      <protection locked="0"/>
    </xf>
    <xf numFmtId="0" fontId="0" fillId="0" borderId="0" xfId="0" applyAlignment="1">
      <alignment horizontal="left" vertical="center"/>
    </xf>
    <xf numFmtId="38" fontId="0" fillId="0" borderId="0" xfId="0" applyNumberFormat="1">
      <alignment vertical="center"/>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15" fillId="0" borderId="0" xfId="0" applyFont="1" applyAlignment="1">
      <alignment horizontal="center" vertical="center"/>
    </xf>
    <xf numFmtId="38" fontId="5" fillId="0" borderId="0" xfId="0" applyNumberFormat="1" applyFont="1">
      <alignment vertical="center"/>
    </xf>
    <xf numFmtId="0" fontId="5" fillId="0" borderId="1" xfId="0" applyFont="1" applyBorder="1" applyAlignment="1" applyProtection="1">
      <alignment horizontal="left" vertical="center" indent="1"/>
      <protection locked="0"/>
    </xf>
    <xf numFmtId="0" fontId="5" fillId="0" borderId="1" xfId="0" applyFont="1" applyBorder="1" applyAlignment="1" applyProtection="1">
      <alignment horizontal="center" vertical="center"/>
      <protection locked="0"/>
    </xf>
    <xf numFmtId="38" fontId="5" fillId="0" borderId="0" xfId="1"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24" fillId="0" borderId="0" xfId="2" applyFont="1" applyAlignment="1">
      <alignment vertical="center"/>
    </xf>
    <xf numFmtId="0" fontId="25" fillId="0" borderId="0" xfId="2" applyFont="1" applyAlignment="1">
      <alignment horizontal="center" vertical="center"/>
    </xf>
    <xf numFmtId="0" fontId="24" fillId="0" borderId="1" xfId="2" applyFont="1" applyBorder="1" applyAlignment="1">
      <alignment vertical="center"/>
    </xf>
    <xf numFmtId="0" fontId="27" fillId="0" borderId="0" xfId="2" applyFont="1" applyAlignment="1">
      <alignment vertical="center"/>
    </xf>
    <xf numFmtId="0" fontId="24" fillId="0" borderId="18" xfId="2" applyFont="1" applyBorder="1" applyAlignment="1">
      <alignment horizontal="center" vertical="center"/>
    </xf>
    <xf numFmtId="0" fontId="24" fillId="0" borderId="29" xfId="2" applyFont="1" applyBorder="1" applyAlignment="1">
      <alignment horizontal="right" vertical="center"/>
    </xf>
    <xf numFmtId="182" fontId="24" fillId="0" borderId="19" xfId="2" applyNumberFormat="1" applyFont="1" applyBorder="1" applyAlignment="1">
      <alignment horizontal="distributed" vertical="distributed"/>
    </xf>
    <xf numFmtId="182" fontId="24" fillId="0" borderId="19" xfId="2" applyNumberFormat="1" applyFont="1" applyBorder="1" applyAlignment="1">
      <alignment horizontal="distributed" vertical="center"/>
    </xf>
    <xf numFmtId="0" fontId="24" fillId="0" borderId="11" xfId="2" applyFont="1" applyBorder="1" applyAlignment="1">
      <alignment horizontal="right" vertical="center"/>
    </xf>
    <xf numFmtId="0" fontId="24" fillId="0" borderId="12" xfId="2" applyFont="1" applyBorder="1" applyAlignment="1">
      <alignment horizontal="right" vertical="center"/>
    </xf>
    <xf numFmtId="0" fontId="24" fillId="0" borderId="17" xfId="2" applyFont="1" applyBorder="1" applyAlignment="1">
      <alignment horizontal="center" vertical="center"/>
    </xf>
    <xf numFmtId="0" fontId="24" fillId="0" borderId="38" xfId="2" applyFont="1" applyBorder="1" applyAlignment="1">
      <alignment horizontal="right" vertical="center"/>
    </xf>
    <xf numFmtId="0" fontId="24" fillId="0" borderId="42" xfId="2" applyFont="1" applyBorder="1" applyAlignment="1">
      <alignment vertical="center"/>
    </xf>
    <xf numFmtId="182" fontId="24" fillId="0" borderId="47" xfId="2" applyNumberFormat="1" applyFont="1" applyBorder="1" applyAlignment="1">
      <alignment horizontal="center" vertical="center"/>
    </xf>
    <xf numFmtId="0" fontId="24" fillId="0" borderId="19" xfId="2" applyFont="1" applyBorder="1" applyAlignment="1">
      <alignment vertical="center"/>
    </xf>
    <xf numFmtId="182" fontId="24" fillId="0" borderId="48" xfId="2" applyNumberFormat="1" applyFont="1" applyBorder="1" applyAlignment="1">
      <alignment horizontal="center" vertical="center"/>
    </xf>
    <xf numFmtId="0" fontId="24" fillId="0" borderId="16" xfId="2" applyFont="1" applyBorder="1" applyAlignment="1">
      <alignment vertical="center"/>
    </xf>
    <xf numFmtId="0" fontId="24" fillId="0" borderId="35" xfId="2" applyFont="1" applyBorder="1" applyAlignment="1">
      <alignment horizontal="right" vertical="center"/>
    </xf>
    <xf numFmtId="182" fontId="24" fillId="0" borderId="5" xfId="2" applyNumberFormat="1" applyFont="1" applyBorder="1" applyAlignment="1">
      <alignment horizontal="center" vertical="center"/>
    </xf>
    <xf numFmtId="0" fontId="30" fillId="0" borderId="0" xfId="2" applyFont="1" applyAlignmen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15" fillId="0" borderId="0" xfId="0" applyFont="1">
      <alignment vertical="center"/>
    </xf>
    <xf numFmtId="0" fontId="14" fillId="0" borderId="16" xfId="0" applyFont="1" applyBorder="1" applyAlignment="1">
      <alignment horizontal="center" vertical="center"/>
    </xf>
    <xf numFmtId="0" fontId="14" fillId="0" borderId="0" xfId="0" applyFont="1" applyAlignment="1">
      <alignment horizontal="left" vertical="center"/>
    </xf>
    <xf numFmtId="0" fontId="9" fillId="0" borderId="0" xfId="0" applyFont="1" applyAlignment="1">
      <alignment horizontal="center" vertical="center"/>
    </xf>
    <xf numFmtId="0" fontId="16" fillId="0" borderId="0" xfId="0" applyFont="1" applyAlignment="1">
      <alignment horizontal="center" vertical="center"/>
    </xf>
    <xf numFmtId="0" fontId="15" fillId="0" borderId="1" xfId="0" applyFont="1" applyBorder="1" applyAlignment="1">
      <alignment horizontal="right" vertical="center"/>
    </xf>
    <xf numFmtId="0" fontId="15" fillId="0" borderId="1" xfId="0" applyFont="1" applyBorder="1" applyAlignment="1">
      <alignment horizontal="center" vertical="center"/>
    </xf>
    <xf numFmtId="0" fontId="15" fillId="2"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0" borderId="0" xfId="0" applyFont="1" applyAlignment="1">
      <alignment horizontal="center" vertical="center" wrapText="1"/>
    </xf>
    <xf numFmtId="0" fontId="15" fillId="0" borderId="1" xfId="0" applyFont="1" applyBorder="1">
      <alignment vertical="center"/>
    </xf>
    <xf numFmtId="0" fontId="15" fillId="0" borderId="0" xfId="0" applyFont="1" applyAlignment="1"/>
    <xf numFmtId="0" fontId="15" fillId="0" borderId="0" xfId="0" applyFont="1" applyAlignment="1">
      <alignment horizontal="center" vertical="center" wrapText="1" shrinkToFit="1"/>
    </xf>
    <xf numFmtId="38" fontId="15" fillId="0" borderId="7" xfId="0" applyNumberFormat="1" applyFont="1" applyBorder="1">
      <alignment vertical="center"/>
    </xf>
    <xf numFmtId="0" fontId="15" fillId="0" borderId="7" xfId="0" applyFont="1" applyBorder="1">
      <alignment vertical="center"/>
    </xf>
    <xf numFmtId="38" fontId="15" fillId="0" borderId="0" xfId="0" applyNumberFormat="1" applyFont="1">
      <alignment vertical="center"/>
    </xf>
    <xf numFmtId="0" fontId="13" fillId="0" borderId="0" xfId="0" applyFont="1">
      <alignment vertical="center"/>
    </xf>
    <xf numFmtId="0" fontId="5" fillId="0" borderId="17" xfId="0" applyFont="1" applyBorder="1" applyAlignment="1">
      <alignment horizontal="left" vertical="center" textRotation="255" wrapText="1"/>
    </xf>
    <xf numFmtId="0" fontId="5" fillId="0" borderId="0" xfId="0" applyFont="1" applyAlignment="1">
      <alignment horizontal="left" vertical="center" textRotation="255"/>
    </xf>
    <xf numFmtId="0" fontId="5" fillId="0" borderId="17" xfId="0" applyFont="1" applyBorder="1" applyAlignment="1">
      <alignment horizontal="left" vertical="center" textRotation="255"/>
    </xf>
    <xf numFmtId="0" fontId="0" fillId="0" borderId="4" xfId="0" applyBorder="1">
      <alignment vertical="center"/>
    </xf>
    <xf numFmtId="0" fontId="0" fillId="0" borderId="4" xfId="0" applyBorder="1" applyAlignment="1">
      <alignment horizontal="center" vertical="center"/>
    </xf>
    <xf numFmtId="0" fontId="32" fillId="0" borderId="0" xfId="2" applyFont="1" applyAlignment="1">
      <alignment vertical="center"/>
    </xf>
    <xf numFmtId="0" fontId="0" fillId="0" borderId="49" xfId="2" applyFont="1" applyBorder="1" applyAlignment="1">
      <alignment horizontal="center" vertical="center"/>
    </xf>
    <xf numFmtId="0" fontId="34" fillId="0" borderId="46" xfId="2" applyFont="1" applyBorder="1" applyAlignment="1">
      <alignment horizontal="center" vertical="center"/>
    </xf>
    <xf numFmtId="0" fontId="0" fillId="0" borderId="0" xfId="2" applyFont="1" applyAlignment="1">
      <alignment vertical="center"/>
    </xf>
    <xf numFmtId="0" fontId="0" fillId="0" borderId="0" xfId="2" applyFont="1" applyAlignment="1">
      <alignment horizontal="center" vertical="center" wrapText="1"/>
    </xf>
    <xf numFmtId="0" fontId="0" fillId="0" borderId="44" xfId="2" applyFont="1" applyBorder="1" applyAlignment="1">
      <alignment horizontal="distributed" vertical="center"/>
    </xf>
    <xf numFmtId="0" fontId="0" fillId="0" borderId="44" xfId="2" applyFont="1" applyBorder="1" applyAlignment="1" applyProtection="1">
      <alignment horizontal="center" vertical="center"/>
      <protection locked="0"/>
    </xf>
    <xf numFmtId="0" fontId="0" fillId="0" borderId="44" xfId="2" applyFont="1" applyBorder="1" applyAlignment="1">
      <alignment horizontal="center" vertical="center"/>
    </xf>
    <xf numFmtId="0" fontId="33" fillId="0" borderId="44" xfId="2" applyFont="1" applyBorder="1" applyAlignment="1" applyProtection="1">
      <alignment horizontal="center" vertical="center"/>
      <protection locked="0"/>
    </xf>
    <xf numFmtId="0" fontId="34" fillId="0" borderId="44" xfId="2" applyFont="1" applyBorder="1" applyAlignment="1">
      <alignment horizontal="center" vertical="center"/>
    </xf>
    <xf numFmtId="0" fontId="0" fillId="0" borderId="0" xfId="2" applyFont="1" applyAlignment="1">
      <alignment horizontal="distributed" vertical="center"/>
    </xf>
    <xf numFmtId="0" fontId="0" fillId="0" borderId="0" xfId="2" applyFont="1" applyAlignment="1" applyProtection="1">
      <alignment horizontal="center" vertical="center"/>
      <protection locked="0"/>
    </xf>
    <xf numFmtId="0" fontId="0" fillId="0" borderId="0" xfId="2" applyFont="1" applyAlignment="1">
      <alignment horizontal="center" vertical="center" textRotation="255"/>
    </xf>
    <xf numFmtId="0" fontId="33" fillId="0" borderId="0" xfId="2" applyFont="1" applyAlignment="1">
      <alignment horizontal="center" vertical="center"/>
    </xf>
    <xf numFmtId="0" fontId="33" fillId="0" borderId="0" xfId="2" applyFont="1" applyAlignment="1">
      <alignment vertical="center"/>
    </xf>
    <xf numFmtId="0" fontId="23" fillId="0" borderId="0" xfId="2" applyFont="1" applyAlignment="1">
      <alignment vertical="center"/>
    </xf>
    <xf numFmtId="0" fontId="24" fillId="0" borderId="1" xfId="2" applyFont="1" applyBorder="1" applyAlignment="1" applyProtection="1">
      <alignment vertical="center"/>
      <protection locked="0"/>
    </xf>
    <xf numFmtId="0" fontId="35" fillId="0" borderId="3" xfId="2" applyFont="1" applyBorder="1" applyAlignment="1">
      <alignment horizontal="center" vertical="center"/>
    </xf>
    <xf numFmtId="0" fontId="24" fillId="0" borderId="17" xfId="2" applyFont="1" applyBorder="1" applyAlignment="1">
      <alignment vertical="center"/>
    </xf>
    <xf numFmtId="0" fontId="5" fillId="0" borderId="56" xfId="0" applyFont="1" applyBorder="1" applyAlignment="1">
      <alignment horizontal="center" vertical="center"/>
    </xf>
    <xf numFmtId="0" fontId="5" fillId="8" borderId="56" xfId="0" applyFont="1" applyFill="1" applyBorder="1" applyAlignment="1" applyProtection="1">
      <alignment horizontal="left" vertical="center"/>
      <protection locked="0"/>
    </xf>
    <xf numFmtId="0" fontId="5" fillId="0" borderId="57" xfId="0" applyFont="1" applyBorder="1">
      <alignment vertical="center"/>
    </xf>
    <xf numFmtId="0" fontId="5" fillId="0" borderId="58" xfId="0" applyFont="1" applyBorder="1">
      <alignment vertical="center"/>
    </xf>
    <xf numFmtId="0" fontId="5" fillId="0" borderId="59" xfId="0" applyFont="1" applyBorder="1">
      <alignment vertical="center"/>
    </xf>
    <xf numFmtId="0" fontId="5" fillId="0" borderId="4" xfId="0" applyFont="1" applyBorder="1" applyAlignment="1">
      <alignment horizontal="center" vertical="top"/>
    </xf>
    <xf numFmtId="0" fontId="5" fillId="0" borderId="20" xfId="0" applyFont="1" applyBorder="1" applyAlignment="1">
      <alignment horizontal="center" vertical="center"/>
    </xf>
    <xf numFmtId="38" fontId="5" fillId="0" borderId="1" xfId="0" applyNumberFormat="1" applyFont="1" applyBorder="1">
      <alignment vertical="center"/>
    </xf>
    <xf numFmtId="0" fontId="21" fillId="0" borderId="16" xfId="0" applyFont="1" applyBorder="1" applyAlignment="1">
      <alignment horizontal="center" vertical="center"/>
    </xf>
    <xf numFmtId="0" fontId="21" fillId="0" borderId="16"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5" fillId="0" borderId="20" xfId="0" applyFont="1" applyBorder="1" applyAlignment="1">
      <alignment horizontal="right" vertical="center"/>
    </xf>
    <xf numFmtId="0" fontId="5" fillId="0" borderId="4" xfId="0" applyFont="1" applyBorder="1" applyAlignment="1">
      <alignment horizontal="right" vertical="center"/>
    </xf>
    <xf numFmtId="0" fontId="5" fillId="0" borderId="7" xfId="0" applyFont="1" applyBorder="1">
      <alignment vertical="center"/>
    </xf>
    <xf numFmtId="0" fontId="5" fillId="0" borderId="7" xfId="0" applyFont="1" applyBorder="1" applyAlignment="1">
      <alignment horizontal="center" vertical="center"/>
    </xf>
    <xf numFmtId="0" fontId="9" fillId="0" borderId="10" xfId="0" applyFont="1" applyBorder="1" applyAlignment="1">
      <alignment horizontal="left" vertical="center"/>
    </xf>
    <xf numFmtId="0" fontId="5" fillId="0" borderId="10" xfId="0" applyFont="1" applyBorder="1">
      <alignment vertical="center"/>
    </xf>
    <xf numFmtId="0" fontId="5" fillId="0" borderId="10" xfId="0" applyFont="1"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30" fillId="0" borderId="2" xfId="2" applyFont="1" applyBorder="1" applyAlignment="1" applyProtection="1">
      <alignment horizontal="center" vertical="center" shrinkToFit="1"/>
      <protection locked="0"/>
    </xf>
    <xf numFmtId="0" fontId="30" fillId="0" borderId="3" xfId="2" applyFont="1" applyBorder="1" applyAlignment="1" applyProtection="1">
      <alignment horizontal="center" vertical="center" shrinkToFit="1"/>
      <protection locked="0"/>
    </xf>
    <xf numFmtId="0" fontId="30" fillId="0" borderId="12" xfId="2" applyFont="1" applyBorder="1" applyAlignment="1" applyProtection="1">
      <alignment horizontal="center" vertical="center" shrinkToFit="1"/>
      <protection locked="0"/>
    </xf>
    <xf numFmtId="183" fontId="24" fillId="0" borderId="2" xfId="2" applyNumberFormat="1" applyFont="1" applyBorder="1" applyAlignment="1" applyProtection="1">
      <alignment horizontal="right" vertical="center"/>
      <protection locked="0"/>
    </xf>
    <xf numFmtId="183" fontId="24" fillId="0" borderId="12" xfId="2" applyNumberFormat="1" applyFont="1" applyBorder="1" applyAlignment="1" applyProtection="1">
      <alignment horizontal="right" vertical="center"/>
      <protection locked="0"/>
    </xf>
    <xf numFmtId="0" fontId="24" fillId="0" borderId="2" xfId="2" applyFont="1" applyBorder="1" applyAlignment="1">
      <alignment horizontal="center" vertical="center"/>
    </xf>
    <xf numFmtId="0" fontId="24" fillId="0" borderId="3" xfId="2" applyFont="1" applyBorder="1" applyAlignment="1">
      <alignment horizontal="center" vertical="center"/>
    </xf>
    <xf numFmtId="0" fontId="24" fillId="0" borderId="12" xfId="2" applyFont="1" applyBorder="1" applyAlignment="1">
      <alignment horizontal="center" vertical="center"/>
    </xf>
    <xf numFmtId="0" fontId="24" fillId="9" borderId="2" xfId="2" applyFont="1" applyFill="1" applyBorder="1" applyAlignment="1" applyProtection="1">
      <alignment horizontal="center" vertical="center"/>
      <protection locked="0"/>
    </xf>
    <xf numFmtId="0" fontId="24" fillId="9" borderId="3" xfId="2" applyFont="1" applyFill="1" applyBorder="1" applyAlignment="1" applyProtection="1">
      <alignment horizontal="center" vertical="center"/>
      <protection locked="0"/>
    </xf>
    <xf numFmtId="0" fontId="24" fillId="9" borderId="12" xfId="2" applyFont="1" applyFill="1" applyBorder="1" applyAlignment="1" applyProtection="1">
      <alignment horizontal="center" vertical="center"/>
      <protection locked="0"/>
    </xf>
    <xf numFmtId="183" fontId="24" fillId="9" borderId="2" xfId="2" applyNumberFormat="1" applyFont="1" applyFill="1" applyBorder="1" applyAlignment="1" applyProtection="1">
      <alignment horizontal="right" vertical="center"/>
      <protection locked="0"/>
    </xf>
    <xf numFmtId="183" fontId="24" fillId="9" borderId="12" xfId="2" applyNumberFormat="1" applyFont="1" applyFill="1" applyBorder="1" applyAlignment="1" applyProtection="1">
      <alignment horizontal="right" vertical="center"/>
      <protection locked="0"/>
    </xf>
    <xf numFmtId="183" fontId="24" fillId="0" borderId="2" xfId="2" applyNumberFormat="1" applyFont="1" applyBorder="1" applyAlignment="1">
      <alignment horizontal="right" vertical="center"/>
    </xf>
    <xf numFmtId="0" fontId="24" fillId="0" borderId="12" xfId="2" applyFont="1" applyBorder="1" applyAlignment="1">
      <alignment horizontal="right" vertical="center"/>
    </xf>
    <xf numFmtId="0" fontId="24" fillId="8" borderId="2" xfId="2" applyFont="1" applyFill="1" applyBorder="1" applyAlignment="1" applyProtection="1">
      <alignment horizontal="center" vertical="center"/>
      <protection locked="0"/>
    </xf>
    <xf numFmtId="0" fontId="24" fillId="8" borderId="3" xfId="2" applyFont="1" applyFill="1" applyBorder="1" applyAlignment="1" applyProtection="1">
      <alignment horizontal="center" vertical="center"/>
      <protection locked="0"/>
    </xf>
    <xf numFmtId="0" fontId="24" fillId="8" borderId="12" xfId="2" applyFont="1" applyFill="1" applyBorder="1" applyAlignment="1" applyProtection="1">
      <alignment horizontal="center" vertical="center"/>
      <protection locked="0"/>
    </xf>
    <xf numFmtId="0" fontId="2" fillId="8" borderId="1" xfId="0" applyFont="1" applyFill="1" applyBorder="1" applyAlignment="1" applyProtection="1">
      <alignment horizontal="left" vertical="center" indent="1"/>
      <protection locked="0"/>
    </xf>
    <xf numFmtId="0" fontId="2" fillId="8" borderId="2"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8" borderId="12" xfId="0" applyFont="1" applyFill="1" applyBorder="1" applyAlignment="1" applyProtection="1">
      <alignment horizontal="center" vertical="center"/>
      <protection locked="0"/>
    </xf>
    <xf numFmtId="0" fontId="0" fillId="0" borderId="16" xfId="2" applyFont="1" applyBorder="1" applyAlignment="1">
      <alignment horizontal="center" vertical="center" wrapText="1"/>
    </xf>
    <xf numFmtId="0" fontId="0" fillId="0" borderId="18" xfId="2" applyFont="1" applyBorder="1" applyAlignment="1">
      <alignment horizontal="center" vertical="center" wrapText="1"/>
    </xf>
    <xf numFmtId="0" fontId="0" fillId="0" borderId="50" xfId="2" applyFont="1" applyBorder="1" applyAlignment="1">
      <alignment horizontal="center" vertical="center" wrapText="1"/>
    </xf>
    <xf numFmtId="0" fontId="0" fillId="8" borderId="51" xfId="2" applyFont="1" applyFill="1" applyBorder="1" applyAlignment="1" applyProtection="1">
      <alignment horizontal="center" vertical="center"/>
      <protection locked="0"/>
    </xf>
    <xf numFmtId="0" fontId="0" fillId="8" borderId="23" xfId="2" applyFont="1" applyFill="1" applyBorder="1" applyAlignment="1" applyProtection="1">
      <alignment horizontal="center" vertical="center"/>
      <protection locked="0"/>
    </xf>
    <xf numFmtId="0" fontId="33" fillId="8" borderId="24" xfId="2" applyFont="1" applyFill="1" applyBorder="1" applyAlignment="1" applyProtection="1">
      <alignment horizontal="center" vertical="center"/>
      <protection locked="0"/>
    </xf>
    <xf numFmtId="0" fontId="33" fillId="8" borderId="18" xfId="2" applyFont="1" applyFill="1" applyBorder="1" applyAlignment="1" applyProtection="1">
      <alignment horizontal="center" vertical="center"/>
      <protection locked="0"/>
    </xf>
    <xf numFmtId="0" fontId="31" fillId="0" borderId="7" xfId="0" applyFont="1" applyBorder="1" applyAlignment="1">
      <alignment horizontal="right" vertical="center"/>
    </xf>
    <xf numFmtId="49" fontId="5" fillId="7" borderId="2" xfId="0" applyNumberFormat="1" applyFont="1" applyFill="1" applyBorder="1" applyAlignment="1" applyProtection="1">
      <alignment horizontal="center" vertical="center"/>
      <protection locked="0"/>
    </xf>
    <xf numFmtId="49" fontId="5" fillId="7" borderId="3" xfId="0" applyNumberFormat="1" applyFont="1" applyFill="1" applyBorder="1" applyAlignment="1" applyProtection="1">
      <alignment horizontal="center" vertical="center"/>
      <protection locked="0"/>
    </xf>
    <xf numFmtId="49" fontId="5" fillId="7" borderId="1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178" fontId="5" fillId="0" borderId="1" xfId="0" applyNumberFormat="1" applyFont="1" applyBorder="1">
      <alignment vertical="center"/>
    </xf>
    <xf numFmtId="0" fontId="5" fillId="0" borderId="1" xfId="0" applyFont="1" applyBorder="1">
      <alignment vertical="center"/>
    </xf>
    <xf numFmtId="178" fontId="5" fillId="0" borderId="3" xfId="0" applyNumberFormat="1" applyFont="1" applyBorder="1">
      <alignment vertical="center"/>
    </xf>
    <xf numFmtId="179" fontId="5" fillId="0" borderId="3" xfId="0" applyNumberFormat="1" applyFont="1" applyBorder="1">
      <alignment vertical="center"/>
    </xf>
    <xf numFmtId="179" fontId="5" fillId="0" borderId="12" xfId="0" applyNumberFormat="1"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12" xfId="0" applyFont="1" applyBorder="1">
      <alignment vertical="center"/>
    </xf>
    <xf numFmtId="180" fontId="5" fillId="3" borderId="2" xfId="0" applyNumberFormat="1" applyFont="1" applyFill="1" applyBorder="1" applyProtection="1">
      <alignment vertical="center"/>
      <protection locked="0"/>
    </xf>
    <xf numFmtId="180" fontId="5" fillId="3" borderId="3" xfId="0" applyNumberFormat="1" applyFont="1" applyFill="1" applyBorder="1" applyProtection="1">
      <alignment vertical="center"/>
      <protection locked="0"/>
    </xf>
    <xf numFmtId="180" fontId="5" fillId="3" borderId="12" xfId="0" applyNumberFormat="1" applyFont="1" applyFill="1" applyBorder="1" applyProtection="1">
      <alignment vertical="center"/>
      <protection locked="0"/>
    </xf>
    <xf numFmtId="49" fontId="5" fillId="3" borderId="9" xfId="0" applyNumberFormat="1"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0" fontId="5" fillId="3" borderId="1" xfId="0" applyFont="1" applyFill="1" applyBorder="1" applyProtection="1">
      <alignment vertical="center"/>
      <protection locked="0"/>
    </xf>
    <xf numFmtId="49" fontId="5" fillId="3" borderId="9" xfId="0" applyNumberFormat="1" applyFont="1" applyFill="1" applyBorder="1" applyProtection="1">
      <alignment vertical="center"/>
      <protection locked="0"/>
    </xf>
    <xf numFmtId="49" fontId="5" fillId="3" borderId="10" xfId="0" applyNumberFormat="1" applyFont="1" applyFill="1" applyBorder="1" applyProtection="1">
      <alignment vertical="center"/>
      <protection locked="0"/>
    </xf>
    <xf numFmtId="49" fontId="5" fillId="3" borderId="11" xfId="0" applyNumberFormat="1" applyFont="1" applyFill="1" applyBorder="1" applyProtection="1">
      <alignment vertical="center"/>
      <protection locked="0"/>
    </xf>
    <xf numFmtId="0" fontId="5" fillId="0" borderId="0" xfId="0" applyFont="1" applyAlignment="1">
      <alignment horizontal="left" vertical="center"/>
    </xf>
    <xf numFmtId="0" fontId="5" fillId="0" borderId="1" xfId="0" applyFont="1" applyBorder="1" applyAlignment="1">
      <alignment horizontal="center" vertical="center"/>
    </xf>
    <xf numFmtId="49" fontId="5" fillId="3" borderId="4" xfId="0" applyNumberFormat="1" applyFont="1" applyFill="1" applyBorder="1" applyAlignment="1" applyProtection="1">
      <alignment horizontal="center" vertical="center"/>
      <protection locked="0"/>
    </xf>
    <xf numFmtId="179" fontId="5" fillId="0" borderId="2" xfId="0" applyNumberFormat="1"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179" fontId="5" fillId="0" borderId="2" xfId="0" applyNumberFormat="1" applyFont="1" applyBorder="1" applyAlignment="1">
      <alignment horizontal="center" vertical="center"/>
    </xf>
    <xf numFmtId="179" fontId="5" fillId="0" borderId="3" xfId="0" applyNumberFormat="1" applyFont="1" applyBorder="1" applyAlignment="1">
      <alignment horizontal="center" vertical="center"/>
    </xf>
    <xf numFmtId="179" fontId="5" fillId="0" borderId="12" xfId="0" applyNumberFormat="1"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3" fillId="0" borderId="1" xfId="0" applyFont="1" applyBorder="1" applyAlignment="1">
      <alignment horizontal="center" vertical="center"/>
    </xf>
    <xf numFmtId="179" fontId="5" fillId="0" borderId="1" xfId="0" applyNumberFormat="1" applyFont="1" applyBorder="1">
      <alignmen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9" fillId="0" borderId="5" xfId="0" applyFont="1" applyBorder="1" applyAlignment="1">
      <alignment horizontal="lef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23" xfId="2" applyFont="1" applyBorder="1" applyAlignment="1">
      <alignment horizontal="center" vertical="center"/>
    </xf>
    <xf numFmtId="0" fontId="24" fillId="0" borderId="24" xfId="2" applyFont="1" applyBorder="1" applyAlignment="1">
      <alignment horizontal="center" vertical="center"/>
    </xf>
    <xf numFmtId="0" fontId="24" fillId="0" borderId="5" xfId="2" applyFont="1" applyBorder="1" applyAlignment="1">
      <alignment horizontal="center" vertical="center"/>
    </xf>
    <xf numFmtId="0" fontId="23" fillId="0" borderId="0" xfId="2" applyFont="1" applyAlignment="1">
      <alignment horizontal="left" vertical="center" shrinkToFit="1"/>
    </xf>
    <xf numFmtId="0" fontId="25" fillId="0" borderId="0" xfId="2" applyFont="1" applyAlignment="1">
      <alignment horizontal="center" vertical="center"/>
    </xf>
    <xf numFmtId="0" fontId="24" fillId="0" borderId="1" xfId="2" applyFont="1" applyBorder="1" applyAlignment="1">
      <alignment vertical="center"/>
    </xf>
    <xf numFmtId="0" fontId="27" fillId="0" borderId="22" xfId="2" applyFont="1" applyBorder="1" applyAlignment="1">
      <alignment vertical="center"/>
    </xf>
    <xf numFmtId="0" fontId="24" fillId="0" borderId="44" xfId="2" applyFont="1" applyBorder="1" applyAlignment="1">
      <alignment horizontal="center" vertical="center"/>
    </xf>
    <xf numFmtId="0" fontId="24" fillId="0" borderId="0" xfId="2" applyFont="1" applyAlignment="1">
      <alignment horizontal="center" vertical="center"/>
    </xf>
    <xf numFmtId="0" fontId="24" fillId="0" borderId="10" xfId="2" applyFont="1" applyBorder="1" applyAlignment="1">
      <alignment horizontal="center" vertical="center"/>
    </xf>
    <xf numFmtId="0" fontId="24" fillId="0" borderId="45" xfId="2" applyFont="1" applyBorder="1" applyAlignment="1">
      <alignment horizontal="center" vertical="center"/>
    </xf>
    <xf numFmtId="0" fontId="24" fillId="0" borderId="21" xfId="2" applyFont="1" applyBorder="1" applyAlignment="1">
      <alignment horizontal="center" vertical="center"/>
    </xf>
    <xf numFmtId="0" fontId="24" fillId="0" borderId="11" xfId="2" applyFont="1" applyBorder="1" applyAlignment="1">
      <alignment horizontal="center" vertical="center"/>
    </xf>
    <xf numFmtId="38" fontId="24" fillId="0" borderId="43" xfId="1" applyFont="1" applyFill="1" applyBorder="1" applyAlignment="1">
      <alignment vertical="center"/>
    </xf>
    <xf numFmtId="38" fontId="24" fillId="0" borderId="44" xfId="1" applyFont="1" applyFill="1" applyBorder="1" applyAlignment="1">
      <alignment vertical="center"/>
    </xf>
    <xf numFmtId="38" fontId="24" fillId="0" borderId="17" xfId="1" applyFont="1" applyFill="1" applyBorder="1" applyAlignment="1">
      <alignment vertical="center"/>
    </xf>
    <xf numFmtId="38" fontId="24" fillId="0" borderId="0" xfId="1" applyFont="1" applyFill="1" applyBorder="1" applyAlignment="1">
      <alignment vertical="center"/>
    </xf>
    <xf numFmtId="38" fontId="24" fillId="0" borderId="9" xfId="1" applyFont="1" applyFill="1" applyBorder="1" applyAlignment="1">
      <alignment vertical="center"/>
    </xf>
    <xf numFmtId="38" fontId="24" fillId="0" borderId="10" xfId="1" applyFont="1" applyFill="1" applyBorder="1" applyAlignment="1">
      <alignment vertical="center"/>
    </xf>
    <xf numFmtId="182" fontId="24" fillId="0" borderId="46" xfId="2" applyNumberFormat="1" applyFont="1" applyBorder="1" applyAlignment="1">
      <alignment horizontal="center" vertical="center"/>
    </xf>
    <xf numFmtId="182" fontId="24" fillId="0" borderId="31" xfId="2" applyNumberFormat="1" applyFont="1" applyBorder="1" applyAlignment="1">
      <alignment horizontal="center" vertical="center"/>
    </xf>
    <xf numFmtId="182" fontId="24" fillId="0" borderId="30" xfId="2" applyNumberFormat="1" applyFont="1" applyBorder="1" applyAlignment="1">
      <alignment horizontal="center" vertical="center"/>
    </xf>
    <xf numFmtId="182" fontId="0" fillId="0" borderId="2" xfId="0" applyNumberFormat="1" applyBorder="1">
      <alignment vertical="center"/>
    </xf>
    <xf numFmtId="182" fontId="0" fillId="0" borderId="3" xfId="0" applyNumberFormat="1" applyBorder="1">
      <alignment vertical="center"/>
    </xf>
    <xf numFmtId="182" fontId="0" fillId="0" borderId="32" xfId="0" applyNumberFormat="1" applyBorder="1">
      <alignment vertical="center"/>
    </xf>
    <xf numFmtId="0" fontId="24" fillId="0" borderId="33" xfId="2" applyFont="1" applyBorder="1" applyAlignment="1">
      <alignment horizontal="center" vertical="center"/>
    </xf>
    <xf numFmtId="182" fontId="0" fillId="0" borderId="25" xfId="0" applyNumberFormat="1" applyBorder="1">
      <alignment vertical="center"/>
    </xf>
    <xf numFmtId="182" fontId="0" fillId="0" borderId="26" xfId="0" applyNumberFormat="1" applyBorder="1">
      <alignment vertical="center"/>
    </xf>
    <xf numFmtId="182" fontId="0" fillId="0" borderId="27" xfId="0" applyNumberFormat="1" applyBorder="1">
      <alignment vertical="center"/>
    </xf>
    <xf numFmtId="0" fontId="24" fillId="0" borderId="25" xfId="2" applyFont="1" applyBorder="1" applyAlignment="1">
      <alignment horizontal="center" vertical="center"/>
    </xf>
    <xf numFmtId="0" fontId="24" fillId="0" borderId="26" xfId="2" applyFont="1" applyBorder="1" applyAlignment="1">
      <alignment horizontal="center" vertical="center"/>
    </xf>
    <xf numFmtId="0" fontId="24" fillId="0" borderId="43" xfId="2" applyFont="1" applyBorder="1" applyAlignment="1">
      <alignment horizontal="center" vertical="center"/>
    </xf>
    <xf numFmtId="0" fontId="24" fillId="0" borderId="17" xfId="2" applyFont="1" applyBorder="1" applyAlignment="1">
      <alignment horizontal="center" vertical="center"/>
    </xf>
    <xf numFmtId="0" fontId="24" fillId="0" borderId="9" xfId="2" applyFont="1" applyBorder="1" applyAlignment="1">
      <alignment horizontal="center" vertical="center"/>
    </xf>
    <xf numFmtId="3" fontId="24" fillId="0" borderId="44" xfId="2" applyNumberFormat="1" applyFont="1" applyBorder="1" applyAlignment="1">
      <alignment horizontal="center" vertical="center"/>
    </xf>
    <xf numFmtId="3" fontId="24" fillId="0" borderId="0" xfId="2" applyNumberFormat="1" applyFont="1" applyAlignment="1">
      <alignment horizontal="center" vertical="center"/>
    </xf>
    <xf numFmtId="3" fontId="24" fillId="0" borderId="10" xfId="2" applyNumberFormat="1" applyFont="1" applyBorder="1" applyAlignment="1">
      <alignment horizontal="center" vertical="center"/>
    </xf>
    <xf numFmtId="182" fontId="24" fillId="0" borderId="47" xfId="2" applyNumberFormat="1" applyFont="1" applyBorder="1" applyAlignment="1">
      <alignment horizontal="distributed" vertical="distributed"/>
    </xf>
    <xf numFmtId="0" fontId="24" fillId="0" borderId="22" xfId="2" applyFont="1" applyBorder="1" applyAlignment="1">
      <alignment horizontal="center" vertical="center"/>
    </xf>
    <xf numFmtId="0" fontId="24" fillId="0" borderId="40" xfId="2" applyFont="1" applyBorder="1" applyAlignment="1">
      <alignment horizontal="center" vertical="center"/>
    </xf>
    <xf numFmtId="38" fontId="24" fillId="0" borderId="39" xfId="1" applyFont="1" applyFill="1" applyBorder="1" applyAlignment="1">
      <alignment vertical="center"/>
    </xf>
    <xf numFmtId="38" fontId="24" fillId="0" borderId="22" xfId="1" applyFont="1" applyFill="1" applyBorder="1" applyAlignment="1">
      <alignment vertical="center"/>
    </xf>
    <xf numFmtId="182" fontId="24" fillId="0" borderId="41" xfId="2" applyNumberFormat="1" applyFont="1" applyBorder="1" applyAlignment="1">
      <alignment horizontal="center" vertical="center"/>
    </xf>
    <xf numFmtId="182" fontId="0" fillId="0" borderId="34" xfId="0" applyNumberFormat="1" applyBorder="1">
      <alignment vertical="center"/>
    </xf>
    <xf numFmtId="182" fontId="0" fillId="0" borderId="35" xfId="0" applyNumberFormat="1" applyBorder="1">
      <alignment vertical="center"/>
    </xf>
    <xf numFmtId="182" fontId="0" fillId="0" borderId="36" xfId="0" applyNumberFormat="1" applyBorder="1">
      <alignment vertical="center"/>
    </xf>
    <xf numFmtId="0" fontId="24" fillId="0" borderId="37" xfId="2" applyFont="1" applyBorder="1" applyAlignment="1">
      <alignment horizontal="center" vertical="center"/>
    </xf>
    <xf numFmtId="0" fontId="24" fillId="0" borderId="35" xfId="2" applyFont="1" applyBorder="1" applyAlignment="1">
      <alignment horizontal="center" vertical="center"/>
    </xf>
    <xf numFmtId="182" fontId="0" fillId="0" borderId="9" xfId="0" applyNumberFormat="1" applyBorder="1">
      <alignment vertical="center"/>
    </xf>
    <xf numFmtId="182" fontId="0" fillId="0" borderId="10" xfId="0" applyNumberFormat="1" applyBorder="1">
      <alignment vertical="center"/>
    </xf>
    <xf numFmtId="182" fontId="0" fillId="0" borderId="30" xfId="0" applyNumberFormat="1" applyBorder="1">
      <alignment vertical="center"/>
    </xf>
    <xf numFmtId="0" fontId="24" fillId="0" borderId="39" xfId="2" applyFont="1" applyBorder="1" applyAlignment="1">
      <alignment horizontal="center" vertical="center"/>
    </xf>
    <xf numFmtId="3" fontId="24" fillId="0" borderId="22" xfId="2" applyNumberFormat="1" applyFont="1" applyBorder="1" applyAlignment="1">
      <alignment horizontal="center" vertical="center"/>
    </xf>
    <xf numFmtId="182" fontId="24" fillId="0" borderId="19" xfId="2" applyNumberFormat="1" applyFont="1" applyBorder="1" applyAlignment="1">
      <alignment horizontal="distributed" vertical="center"/>
    </xf>
    <xf numFmtId="182" fontId="24" fillId="0" borderId="42" xfId="2" applyNumberFormat="1" applyFont="1" applyBorder="1" applyAlignment="1">
      <alignment horizontal="center" vertical="center"/>
    </xf>
    <xf numFmtId="182" fontId="24" fillId="0" borderId="47" xfId="2" applyNumberFormat="1" applyFont="1" applyBorder="1" applyAlignment="1">
      <alignment horizontal="center" vertical="center"/>
    </xf>
    <xf numFmtId="182" fontId="24" fillId="0" borderId="48" xfId="2" applyNumberFormat="1" applyFont="1" applyBorder="1" applyAlignment="1">
      <alignment horizontal="center" vertical="center"/>
    </xf>
    <xf numFmtId="0" fontId="24" fillId="0" borderId="28" xfId="2" applyFont="1" applyBorder="1" applyAlignment="1">
      <alignment horizontal="center" vertical="center"/>
    </xf>
    <xf numFmtId="182" fontId="24" fillId="0" borderId="19" xfId="2" applyNumberFormat="1" applyFont="1" applyBorder="1" applyAlignment="1">
      <alignment horizontal="distributed" vertical="distributed"/>
    </xf>
    <xf numFmtId="0" fontId="29" fillId="0" borderId="24" xfId="2" applyFont="1" applyBorder="1" applyAlignment="1">
      <alignment horizontal="center" vertical="center"/>
    </xf>
    <xf numFmtId="0" fontId="29" fillId="0" borderId="18" xfId="2" applyFont="1" applyBorder="1" applyAlignment="1">
      <alignment horizontal="center" vertical="center"/>
    </xf>
    <xf numFmtId="38" fontId="29" fillId="0" borderId="49" xfId="2" applyNumberFormat="1" applyFont="1" applyBorder="1" applyAlignment="1">
      <alignment vertical="center"/>
    </xf>
    <xf numFmtId="0" fontId="29" fillId="0" borderId="49" xfId="2" applyFont="1" applyBorder="1" applyAlignment="1">
      <alignment vertical="center"/>
    </xf>
    <xf numFmtId="0" fontId="29" fillId="0" borderId="24" xfId="2" applyFont="1" applyBorder="1" applyAlignment="1">
      <alignment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cellXfs>
  <cellStyles count="3">
    <cellStyle name="桁区切り" xfId="1" builtinId="6"/>
    <cellStyle name="標準" xfId="0" builtinId="0"/>
    <cellStyle name="標準_大会要綱" xfId="2" xr:uid="{74FA6096-0B95-461E-9701-1F38BE7E4769}"/>
  </cellStyles>
  <dxfs count="1">
    <dxf>
      <font>
        <color rgb="FFFF0000"/>
      </font>
      <fill>
        <patternFill>
          <bgColor rgb="FFFF99CC"/>
        </patternFill>
      </fill>
    </dxf>
  </dxfs>
  <tableStyles count="0" defaultTableStyle="TableStyleMedium2" defaultPivotStyle="PivotStyleLight16"/>
  <colors>
    <mruColors>
      <color rgb="FFFFCCFF"/>
      <color rgb="FFFFFFCC"/>
      <color rgb="FFFFFF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76201</xdr:colOff>
      <xdr:row>20</xdr:row>
      <xdr:rowOff>75280</xdr:rowOff>
    </xdr:from>
    <xdr:to>
      <xdr:col>6</xdr:col>
      <xdr:colOff>238125</xdr:colOff>
      <xdr:row>26</xdr:row>
      <xdr:rowOff>5715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1" y="4022440"/>
          <a:ext cx="2630804" cy="1347755"/>
        </a:xfrm>
        <a:prstGeom prst="rect">
          <a:avLst/>
        </a:prstGeom>
      </xdr:spPr>
    </xdr:pic>
    <xdr:clientData/>
  </xdr:twoCellAnchor>
  <xdr:twoCellAnchor>
    <xdr:from>
      <xdr:col>11</xdr:col>
      <xdr:colOff>504825</xdr:colOff>
      <xdr:row>21</xdr:row>
      <xdr:rowOff>9525</xdr:rowOff>
    </xdr:from>
    <xdr:to>
      <xdr:col>12</xdr:col>
      <xdr:colOff>57150</xdr:colOff>
      <xdr:row>22</xdr:row>
      <xdr:rowOff>9525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974205" y="4901565"/>
          <a:ext cx="169545" cy="236220"/>
          <a:chOff x="7191375" y="3752850"/>
          <a:chExt cx="238125" cy="238125"/>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191375" y="3752850"/>
            <a:ext cx="238125" cy="238125"/>
          </a:xfrm>
          <a:prstGeom prst="rect">
            <a:avLst/>
          </a:prstGeom>
          <a:solidFill>
            <a:schemeClr val="bg1">
              <a:lumMod val="8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二等辺三角形 3">
            <a:extLst>
              <a:ext uri="{FF2B5EF4-FFF2-40B4-BE49-F238E27FC236}">
                <a16:creationId xmlns:a16="http://schemas.microsoft.com/office/drawing/2014/main" id="{00000000-0008-0000-0000-000004000000}"/>
              </a:ext>
            </a:extLst>
          </xdr:cNvPr>
          <xdr:cNvSpPr/>
        </xdr:nvSpPr>
        <xdr:spPr>
          <a:xfrm flipV="1">
            <a:off x="7229475" y="3819525"/>
            <a:ext cx="161925" cy="104775"/>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114300</xdr:colOff>
      <xdr:row>5</xdr:row>
      <xdr:rowOff>53340</xdr:rowOff>
    </xdr:from>
    <xdr:to>
      <xdr:col>13</xdr:col>
      <xdr:colOff>259080</xdr:colOff>
      <xdr:row>5</xdr:row>
      <xdr:rowOff>220980</xdr:rowOff>
    </xdr:to>
    <xdr:sp macro="" textlink="">
      <xdr:nvSpPr>
        <xdr:cNvPr id="3" name="矢印: 右 2">
          <a:extLst>
            <a:ext uri="{FF2B5EF4-FFF2-40B4-BE49-F238E27FC236}">
              <a16:creationId xmlns:a16="http://schemas.microsoft.com/office/drawing/2014/main" id="{8F70232D-B395-43BD-8838-46712194EE18}"/>
            </a:ext>
          </a:extLst>
        </xdr:cNvPr>
        <xdr:cNvSpPr/>
      </xdr:nvSpPr>
      <xdr:spPr>
        <a:xfrm>
          <a:off x="4564380" y="1280160"/>
          <a:ext cx="541020" cy="167640"/>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9733;&#31478;&#25216;&#22996;&#21729;&#20250;\R5&#30476;&#22823;&#20250;\2&#30003;&#36796;&#26360;\&#20837;&#21147;&#28168;\&#31532;53&#22238;&#30476;&#22823;&#20250;&#30003;&#36796;&#26360;%20_&#23433;&#20493;&#24029;&#65298;.xlsx" TargetMode="External"/><Relationship Id="rId1" Type="http://schemas.openxmlformats.org/officeDocument/2006/relationships/externalLinkPath" Target="/&#9733;&#31478;&#25216;&#22996;&#21729;&#20250;/R5&#30476;&#22823;&#20250;/2&#30003;&#36796;&#26360;/&#20837;&#21147;&#28168;/&#31532;53&#22238;&#30476;&#22823;&#20250;&#30003;&#36796;&#26360;%20_&#23433;&#20493;&#24029;&#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記入上の注意"/>
      <sheetName val="１申込書"/>
      <sheetName val="２申込選手名"/>
      <sheetName val="３申込書（参加集計）"/>
      <sheetName val="事務局集計用（削除不可）"/>
      <sheetName val="集計（削除編集不可）"/>
    </sheetNames>
    <sheetDataSet>
      <sheetData sheetId="0"/>
      <sheetData sheetId="1"/>
      <sheetData sheetId="2"/>
      <sheetData sheetId="3"/>
      <sheetData sheetId="4"/>
      <sheetData sheetId="5">
        <row r="13">
          <cell r="L13">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99"/>
  </sheetPr>
  <dimension ref="B2:M29"/>
  <sheetViews>
    <sheetView workbookViewId="0"/>
  </sheetViews>
  <sheetFormatPr defaultColWidth="9" defaultRowHeight="13.2"/>
  <cols>
    <col min="1" max="1" width="9" style="5"/>
    <col min="2" max="2" width="4.33203125" style="5" customWidth="1"/>
    <col min="3" max="16384" width="9" style="5"/>
  </cols>
  <sheetData>
    <row r="2" spans="2:6" ht="18.75" customHeight="1">
      <c r="B2" s="5" t="s">
        <v>19</v>
      </c>
      <c r="F2" s="21" t="s">
        <v>22</v>
      </c>
    </row>
    <row r="3" spans="2:6" ht="18.75" customHeight="1"/>
    <row r="4" spans="2:6" ht="18.75" customHeight="1">
      <c r="B4" s="21" t="s">
        <v>67</v>
      </c>
    </row>
    <row r="5" spans="2:6" ht="18.75" customHeight="1"/>
    <row r="6" spans="2:6" ht="18.75" customHeight="1">
      <c r="B6" s="5" t="s">
        <v>23</v>
      </c>
    </row>
    <row r="7" spans="2:6" ht="18.75" customHeight="1">
      <c r="B7" s="27" t="s">
        <v>20</v>
      </c>
    </row>
    <row r="8" spans="2:6" ht="18.75" customHeight="1">
      <c r="B8" s="15" t="s">
        <v>21</v>
      </c>
      <c r="C8" s="22"/>
      <c r="D8" s="5" t="s">
        <v>30</v>
      </c>
    </row>
    <row r="9" spans="2:6" ht="18.75" customHeight="1">
      <c r="B9" s="15" t="s">
        <v>21</v>
      </c>
      <c r="C9" s="5" t="s">
        <v>26</v>
      </c>
    </row>
    <row r="10" spans="2:6" ht="18.75" customHeight="1">
      <c r="B10" s="15" t="s">
        <v>21</v>
      </c>
      <c r="C10" s="5" t="s">
        <v>31</v>
      </c>
    </row>
    <row r="11" spans="2:6" ht="18.75" customHeight="1">
      <c r="B11" s="15" t="s">
        <v>21</v>
      </c>
      <c r="C11" s="5" t="s">
        <v>24</v>
      </c>
    </row>
    <row r="12" spans="2:6" ht="18.75" customHeight="1"/>
    <row r="13" spans="2:6" ht="18.75" customHeight="1">
      <c r="B13" s="28" t="s">
        <v>25</v>
      </c>
    </row>
    <row r="14" spans="2:6" ht="18.75" customHeight="1">
      <c r="B14" s="15" t="s">
        <v>21</v>
      </c>
      <c r="C14" s="18"/>
      <c r="D14" s="5" t="s">
        <v>32</v>
      </c>
    </row>
    <row r="15" spans="2:6" ht="18.75" customHeight="1">
      <c r="B15" s="15" t="s">
        <v>21</v>
      </c>
      <c r="C15" s="38" t="s">
        <v>71</v>
      </c>
    </row>
    <row r="16" spans="2:6" ht="18.75" customHeight="1">
      <c r="B16" s="15"/>
      <c r="C16" s="39" t="s">
        <v>72</v>
      </c>
    </row>
    <row r="17" spans="2:13" ht="18.75" customHeight="1">
      <c r="B17" s="15"/>
      <c r="C17" s="37"/>
    </row>
    <row r="18" spans="2:13" ht="18.75" customHeight="1">
      <c r="B18" s="15" t="s">
        <v>21</v>
      </c>
      <c r="C18" s="19"/>
      <c r="D18" s="16" t="s">
        <v>33</v>
      </c>
    </row>
    <row r="19" spans="2:13" ht="18.75" customHeight="1">
      <c r="B19" s="15"/>
      <c r="C19" s="20"/>
      <c r="D19" s="16"/>
    </row>
    <row r="20" spans="2:13" ht="18.75" customHeight="1">
      <c r="B20" s="15" t="s">
        <v>21</v>
      </c>
      <c r="C20" s="19"/>
      <c r="D20" s="16" t="s">
        <v>34</v>
      </c>
    </row>
    <row r="21" spans="2:13" ht="18.75" customHeight="1">
      <c r="B21" s="15"/>
    </row>
    <row r="22" spans="2:13" ht="18.75" customHeight="1">
      <c r="B22" s="15"/>
      <c r="H22" s="5" t="s">
        <v>36</v>
      </c>
      <c r="M22" s="5" t="s">
        <v>37</v>
      </c>
    </row>
    <row r="23" spans="2:13" ht="18.75" customHeight="1">
      <c r="B23" s="15"/>
      <c r="H23" s="5" t="s">
        <v>38</v>
      </c>
    </row>
    <row r="24" spans="2:13" ht="18.75" customHeight="1">
      <c r="B24" s="15"/>
      <c r="H24" s="5" t="s">
        <v>35</v>
      </c>
    </row>
    <row r="25" spans="2:13" ht="18.75" customHeight="1">
      <c r="B25" s="15"/>
    </row>
    <row r="26" spans="2:13" ht="18.75" customHeight="1">
      <c r="B26" s="15"/>
    </row>
    <row r="27" spans="2:13" ht="18.75" customHeight="1">
      <c r="B27" s="15"/>
    </row>
    <row r="28" spans="2:13" ht="18.75" customHeight="1">
      <c r="B28" s="27" t="s">
        <v>68</v>
      </c>
    </row>
    <row r="29" spans="2:13" ht="18.75" customHeight="1">
      <c r="C29" s="5" t="s">
        <v>73</v>
      </c>
    </row>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3"/>
  <sheetViews>
    <sheetView workbookViewId="0">
      <pane xSplit="4" ySplit="1" topLeftCell="E2" activePane="bottomRight" state="frozen"/>
      <selection activeCell="I26" sqref="I26"/>
      <selection pane="topRight" activeCell="I26" sqref="I26"/>
      <selection pane="bottomLeft" activeCell="I26" sqref="I26"/>
      <selection pane="bottomRight" activeCell="M1" sqref="M1"/>
    </sheetView>
  </sheetViews>
  <sheetFormatPr defaultColWidth="5.88671875" defaultRowHeight="13.2"/>
  <cols>
    <col min="13" max="14" width="19.5546875" customWidth="1"/>
  </cols>
  <sheetData>
    <row r="1" spans="1:14">
      <c r="A1" t="s">
        <v>62</v>
      </c>
      <c r="B1" t="s">
        <v>16</v>
      </c>
      <c r="C1" t="s">
        <v>17</v>
      </c>
      <c r="E1" t="s">
        <v>16</v>
      </c>
      <c r="F1" t="s">
        <v>17</v>
      </c>
      <c r="G1" t="s">
        <v>61</v>
      </c>
      <c r="H1" t="s">
        <v>13</v>
      </c>
      <c r="I1" t="s">
        <v>89</v>
      </c>
      <c r="N1" t="s">
        <v>65</v>
      </c>
    </row>
    <row r="2" spans="1:14">
      <c r="A2" t="s">
        <v>90</v>
      </c>
      <c r="B2">
        <v>1</v>
      </c>
      <c r="C2">
        <v>21</v>
      </c>
      <c r="E2" t="s">
        <v>77</v>
      </c>
      <c r="F2" t="s">
        <v>77</v>
      </c>
      <c r="G2">
        <v>1</v>
      </c>
      <c r="H2">
        <v>1</v>
      </c>
      <c r="I2">
        <v>1</v>
      </c>
      <c r="M2" s="1" t="str">
        <f>VLOOKUP(G2,'競技区分 (table)'!$A$2:$B$20,2,FALSE)</f>
        <v>団体組手成年男子</v>
      </c>
      <c r="N2" t="str">
        <f>CONCATENATE(G2,0,H2,0)</f>
        <v>1010</v>
      </c>
    </row>
    <row r="3" spans="1:14">
      <c r="A3" t="s">
        <v>91</v>
      </c>
      <c r="B3">
        <v>2</v>
      </c>
      <c r="C3">
        <v>22</v>
      </c>
      <c r="E3" t="s">
        <v>78</v>
      </c>
      <c r="F3" t="s">
        <v>78</v>
      </c>
      <c r="G3">
        <v>2</v>
      </c>
      <c r="H3">
        <v>1</v>
      </c>
      <c r="I3">
        <v>2</v>
      </c>
      <c r="M3" s="1" t="str">
        <f>VLOOKUP(G3,'競技区分 (table)'!$A$2:$B$20,2,FALSE)</f>
        <v>団体組手中学男子</v>
      </c>
      <c r="N3" t="str">
        <f t="shared" ref="N3:N13" si="0">CONCATENATE(G3,0,H3,0)</f>
        <v>2010</v>
      </c>
    </row>
    <row r="4" spans="1:14">
      <c r="A4" t="s">
        <v>92</v>
      </c>
      <c r="B4">
        <v>3</v>
      </c>
      <c r="C4">
        <v>23</v>
      </c>
      <c r="E4" t="s">
        <v>79</v>
      </c>
      <c r="F4" t="s">
        <v>79</v>
      </c>
      <c r="G4">
        <v>3</v>
      </c>
      <c r="H4">
        <v>1</v>
      </c>
      <c r="I4">
        <v>3</v>
      </c>
      <c r="M4" s="1" t="str">
        <f>VLOOKUP(G4,'競技区分 (table)'!$A$2:$B$20,2,FALSE)</f>
        <v>団体組手中学女子</v>
      </c>
      <c r="N4" t="str">
        <f t="shared" si="0"/>
        <v>3010</v>
      </c>
    </row>
    <row r="5" spans="1:14">
      <c r="A5" t="s">
        <v>93</v>
      </c>
      <c r="B5">
        <v>4</v>
      </c>
      <c r="C5">
        <v>24</v>
      </c>
      <c r="E5" t="s">
        <v>80</v>
      </c>
      <c r="F5" t="s">
        <v>80</v>
      </c>
      <c r="G5">
        <v>4</v>
      </c>
      <c r="H5">
        <v>1</v>
      </c>
      <c r="I5">
        <v>4</v>
      </c>
      <c r="M5" s="1" t="str">
        <f>VLOOKUP(G5,'競技区分 (table)'!$A$2:$B$20,2,FALSE)</f>
        <v>団体形中学男子</v>
      </c>
      <c r="N5" t="str">
        <f t="shared" si="0"/>
        <v>4010</v>
      </c>
    </row>
    <row r="6" spans="1:14">
      <c r="A6" t="s">
        <v>94</v>
      </c>
      <c r="B6">
        <v>5</v>
      </c>
      <c r="C6">
        <v>25</v>
      </c>
      <c r="E6" t="s">
        <v>81</v>
      </c>
      <c r="F6" t="s">
        <v>81</v>
      </c>
      <c r="G6">
        <v>5</v>
      </c>
      <c r="H6">
        <v>1</v>
      </c>
      <c r="I6">
        <v>5</v>
      </c>
      <c r="M6" s="1" t="str">
        <f>VLOOKUP(G6,'競技区分 (table)'!$A$2:$B$20,2,FALSE)</f>
        <v>団体形中学女子</v>
      </c>
      <c r="N6" t="str">
        <f t="shared" si="0"/>
        <v>5010</v>
      </c>
    </row>
    <row r="7" spans="1:14">
      <c r="A7" t="s">
        <v>95</v>
      </c>
      <c r="B7">
        <v>6</v>
      </c>
      <c r="C7">
        <v>26</v>
      </c>
      <c r="E7" t="s">
        <v>82</v>
      </c>
      <c r="F7" t="s">
        <v>82</v>
      </c>
      <c r="G7">
        <v>6</v>
      </c>
      <c r="H7">
        <v>1</v>
      </c>
      <c r="I7">
        <v>6</v>
      </c>
      <c r="M7" s="1" t="str">
        <f>VLOOKUP(G7,'競技区分 (table)'!$A$2:$B$20,2,FALSE)</f>
        <v>個人組手成年男子軽量級</v>
      </c>
      <c r="N7" t="str">
        <f t="shared" si="0"/>
        <v>6010</v>
      </c>
    </row>
    <row r="8" spans="1:14">
      <c r="A8" t="s">
        <v>96</v>
      </c>
      <c r="B8">
        <v>7</v>
      </c>
      <c r="C8">
        <v>27</v>
      </c>
      <c r="E8" t="s">
        <v>83</v>
      </c>
      <c r="F8" t="s">
        <v>83</v>
      </c>
      <c r="G8">
        <v>1</v>
      </c>
      <c r="H8">
        <v>2</v>
      </c>
      <c r="I8">
        <v>7</v>
      </c>
      <c r="M8" s="1" t="str">
        <f>VLOOKUP(G8,'競技区分 (table)'!$A$2:$B$20,2,FALSE)</f>
        <v>団体組手成年男子</v>
      </c>
      <c r="N8" t="str">
        <f t="shared" si="0"/>
        <v>1020</v>
      </c>
    </row>
    <row r="9" spans="1:14">
      <c r="A9" t="s">
        <v>97</v>
      </c>
      <c r="B9">
        <v>8</v>
      </c>
      <c r="C9">
        <v>28</v>
      </c>
      <c r="E9" t="s">
        <v>84</v>
      </c>
      <c r="F9" t="s">
        <v>84</v>
      </c>
      <c r="G9">
        <v>2</v>
      </c>
      <c r="H9">
        <v>2</v>
      </c>
      <c r="I9">
        <v>8</v>
      </c>
      <c r="M9" s="1" t="str">
        <f>VLOOKUP(G9,'競技区分 (table)'!$A$2:$B$20,2,FALSE)</f>
        <v>団体組手中学男子</v>
      </c>
      <c r="N9" t="str">
        <f t="shared" si="0"/>
        <v>2020</v>
      </c>
    </row>
    <row r="10" spans="1:14">
      <c r="A10" t="s">
        <v>98</v>
      </c>
      <c r="B10">
        <v>9</v>
      </c>
      <c r="C10">
        <v>29</v>
      </c>
      <c r="E10" t="s">
        <v>85</v>
      </c>
      <c r="F10" t="s">
        <v>85</v>
      </c>
      <c r="G10">
        <v>3</v>
      </c>
      <c r="H10">
        <v>2</v>
      </c>
      <c r="I10">
        <v>9</v>
      </c>
      <c r="M10" s="1" t="str">
        <f>VLOOKUP(G10,'競技区分 (table)'!$A$2:$B$20,2,FALSE)</f>
        <v>団体組手中学女子</v>
      </c>
      <c r="N10" t="str">
        <f t="shared" si="0"/>
        <v>3020</v>
      </c>
    </row>
    <row r="11" spans="1:14">
      <c r="A11" t="s">
        <v>99</v>
      </c>
      <c r="B11">
        <v>10</v>
      </c>
      <c r="C11">
        <v>30</v>
      </c>
      <c r="E11" t="s">
        <v>86</v>
      </c>
      <c r="F11" t="s">
        <v>86</v>
      </c>
      <c r="G11">
        <v>4</v>
      </c>
      <c r="H11">
        <v>2</v>
      </c>
      <c r="I11">
        <v>10</v>
      </c>
      <c r="M11" s="1" t="str">
        <f>VLOOKUP(G11,'競技区分 (table)'!$A$2:$B$20,2,FALSE)</f>
        <v>団体形中学男子</v>
      </c>
      <c r="N11" t="str">
        <f t="shared" si="0"/>
        <v>4020</v>
      </c>
    </row>
    <row r="12" spans="1:14">
      <c r="A12" t="s">
        <v>100</v>
      </c>
      <c r="B12">
        <v>11</v>
      </c>
      <c r="C12">
        <v>31</v>
      </c>
      <c r="E12" t="s">
        <v>87</v>
      </c>
      <c r="F12" t="s">
        <v>87</v>
      </c>
      <c r="G12">
        <v>5</v>
      </c>
      <c r="H12">
        <v>2</v>
      </c>
      <c r="I12">
        <v>11</v>
      </c>
      <c r="M12" s="1" t="str">
        <f>VLOOKUP(G12,'競技区分 (table)'!$A$2:$B$20,2,FALSE)</f>
        <v>団体形中学女子</v>
      </c>
      <c r="N12" t="str">
        <f t="shared" si="0"/>
        <v>5020</v>
      </c>
    </row>
    <row r="13" spans="1:14">
      <c r="A13" t="s">
        <v>101</v>
      </c>
      <c r="B13">
        <v>12</v>
      </c>
      <c r="C13">
        <v>32</v>
      </c>
      <c r="E13" t="s">
        <v>88</v>
      </c>
      <c r="F13" t="s">
        <v>88</v>
      </c>
      <c r="G13">
        <v>6</v>
      </c>
      <c r="H13">
        <v>2</v>
      </c>
      <c r="I13">
        <v>12</v>
      </c>
      <c r="M13" s="1" t="str">
        <f>VLOOKUP(G13,'競技区分 (table)'!$A$2:$B$20,2,FALSE)</f>
        <v>個人組手成年男子軽量級</v>
      </c>
      <c r="N13" t="str">
        <f t="shared" si="0"/>
        <v>6020</v>
      </c>
    </row>
  </sheetData>
  <autoFilter ref="A1:P1" xr:uid="{A6623CC3-81C2-4E55-AAE3-B002F28A8082}">
    <sortState xmlns:xlrd2="http://schemas.microsoft.com/office/spreadsheetml/2017/richdata2" ref="A2:P309">
      <sortCondition ref="A1"/>
    </sortState>
  </autoFilter>
  <sortState xmlns:xlrd2="http://schemas.microsoft.com/office/spreadsheetml/2017/richdata2" ref="A2:M13">
    <sortCondition ref="A2:A13"/>
  </sortState>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Y56"/>
  <sheetViews>
    <sheetView tabSelected="1" zoomScaleNormal="100" workbookViewId="0">
      <selection activeCell="M21" sqref="M21:O21"/>
    </sheetView>
  </sheetViews>
  <sheetFormatPr defaultColWidth="9" defaultRowHeight="13.2"/>
  <cols>
    <col min="1" max="1" width="3.6640625" style="5" customWidth="1"/>
    <col min="2" max="2" width="3.44140625" style="5" customWidth="1"/>
    <col min="3" max="16" width="5.6640625" style="5" customWidth="1"/>
    <col min="17" max="17" width="3.44140625" style="5" customWidth="1"/>
    <col min="18" max="18" width="8.33203125" style="5" customWidth="1"/>
    <col min="19" max="19" width="4.33203125" style="5" customWidth="1"/>
    <col min="20" max="20" width="11.88671875" style="5" customWidth="1"/>
    <col min="21" max="21" width="43.109375" style="5" hidden="1" customWidth="1"/>
    <col min="22" max="25" width="9" style="5" hidden="1" customWidth="1"/>
    <col min="26" max="16384" width="9" style="5"/>
  </cols>
  <sheetData>
    <row r="1" spans="3:22" ht="21" customHeight="1" thickBot="1">
      <c r="C1" s="204" t="s">
        <v>140</v>
      </c>
      <c r="D1" s="204"/>
      <c r="E1" s="204"/>
      <c r="F1" s="204"/>
      <c r="G1" s="204"/>
      <c r="H1" s="204"/>
      <c r="I1" s="204"/>
      <c r="J1" s="16"/>
      <c r="K1" s="16"/>
      <c r="L1" s="11"/>
      <c r="M1" s="12" t="s">
        <v>15</v>
      </c>
      <c r="N1" s="12"/>
      <c r="O1" s="13"/>
      <c r="P1" s="16"/>
      <c r="Q1" s="16"/>
      <c r="R1" s="16"/>
    </row>
    <row r="2" spans="3:22" ht="21" customHeight="1"/>
    <row r="3" spans="3:22" ht="21" customHeight="1">
      <c r="C3" s="205" t="s">
        <v>3</v>
      </c>
      <c r="D3" s="205"/>
      <c r="E3" s="200"/>
      <c r="F3" s="200"/>
      <c r="G3" s="200"/>
      <c r="H3" s="200"/>
      <c r="I3" s="200"/>
      <c r="J3" s="200"/>
      <c r="K3" s="187" t="s">
        <v>12</v>
      </c>
      <c r="L3" s="187"/>
      <c r="M3" s="200"/>
      <c r="N3" s="200"/>
      <c r="O3" s="200"/>
      <c r="P3" s="200"/>
      <c r="Q3" s="200"/>
      <c r="R3" s="200"/>
    </row>
    <row r="4" spans="3:22" ht="12.75" customHeight="1">
      <c r="C4" s="205" t="s">
        <v>4</v>
      </c>
      <c r="D4" s="205"/>
      <c r="E4" s="6" t="s">
        <v>5</v>
      </c>
      <c r="F4" s="7"/>
      <c r="G4" s="8"/>
      <c r="H4" s="6" t="s">
        <v>6</v>
      </c>
      <c r="I4" s="7"/>
      <c r="J4" s="8"/>
      <c r="K4" s="6" t="s">
        <v>7</v>
      </c>
      <c r="L4" s="7"/>
      <c r="M4" s="8"/>
      <c r="N4" s="6" t="s">
        <v>8</v>
      </c>
      <c r="O4" s="7"/>
      <c r="P4" s="7"/>
      <c r="Q4" s="7"/>
      <c r="R4" s="8"/>
    </row>
    <row r="5" spans="3:22" ht="21" customHeight="1">
      <c r="C5" s="205"/>
      <c r="D5" s="205"/>
      <c r="E5" s="206"/>
      <c r="F5" s="206"/>
      <c r="G5" s="206"/>
      <c r="H5" s="197"/>
      <c r="I5" s="198"/>
      <c r="J5" s="199"/>
      <c r="K5" s="197"/>
      <c r="L5" s="198"/>
      <c r="M5" s="199"/>
      <c r="N5" s="201"/>
      <c r="O5" s="202"/>
      <c r="P5" s="202"/>
      <c r="Q5" s="202"/>
      <c r="R5" s="203"/>
      <c r="V5" s="5">
        <f>LEN(E3)</f>
        <v>0</v>
      </c>
    </row>
    <row r="6" spans="3:22" ht="21" customHeight="1">
      <c r="C6" s="179" t="s">
        <v>187</v>
      </c>
      <c r="D6" s="179"/>
      <c r="E6" s="179"/>
      <c r="F6" s="179"/>
      <c r="G6" s="179"/>
      <c r="H6" s="179"/>
      <c r="I6" s="179"/>
      <c r="J6" s="179"/>
      <c r="K6" s="179"/>
      <c r="L6" s="179"/>
      <c r="O6" s="180"/>
      <c r="P6" s="181"/>
      <c r="Q6" s="181"/>
      <c r="R6" s="182"/>
      <c r="V6" s="5">
        <f>IF(V5&gt;7,O6,E3)</f>
        <v>0</v>
      </c>
    </row>
    <row r="7" spans="3:22" ht="21" customHeight="1">
      <c r="C7" s="16"/>
      <c r="D7" s="16"/>
      <c r="E7" s="10"/>
      <c r="F7" s="41"/>
      <c r="G7" s="41"/>
      <c r="H7" s="41"/>
      <c r="I7" s="41"/>
      <c r="J7" s="41"/>
      <c r="K7" s="42"/>
      <c r="L7" s="43"/>
      <c r="M7" s="43"/>
      <c r="N7" s="43"/>
      <c r="O7" s="43"/>
      <c r="T7" s="10"/>
    </row>
    <row r="8" spans="3:22" ht="21" customHeight="1">
      <c r="C8" s="187" t="s">
        <v>9</v>
      </c>
      <c r="D8" s="187"/>
      <c r="E8" s="186">
        <f>+J9+J10</f>
        <v>0</v>
      </c>
      <c r="F8" s="186"/>
      <c r="G8" s="186"/>
      <c r="H8" s="187" t="s">
        <v>10</v>
      </c>
      <c r="I8" s="187"/>
      <c r="J8" s="220">
        <f>+'参加選手（個人）'!N126</f>
        <v>0</v>
      </c>
      <c r="K8" s="220"/>
      <c r="L8" s="220"/>
      <c r="M8" s="220"/>
      <c r="N8" s="187" t="s">
        <v>11</v>
      </c>
      <c r="O8" s="187"/>
      <c r="P8" s="186">
        <f>+'参加選手（個人）'!M127</f>
        <v>0</v>
      </c>
      <c r="Q8" s="186"/>
      <c r="R8" s="186"/>
    </row>
    <row r="9" spans="3:22" ht="21" customHeight="1">
      <c r="E9" s="25"/>
      <c r="F9" s="25"/>
      <c r="G9" s="30" t="s">
        <v>69</v>
      </c>
      <c r="H9" s="208" t="s">
        <v>63</v>
      </c>
      <c r="I9" s="209"/>
      <c r="J9" s="188">
        <f>+'参加選手（個人）'!O127</f>
        <v>0</v>
      </c>
      <c r="K9" s="188"/>
      <c r="L9" s="189">
        <f>+J9*3000</f>
        <v>0</v>
      </c>
      <c r="M9" s="190"/>
      <c r="O9" s="52"/>
      <c r="P9" s="52"/>
      <c r="Q9" s="52"/>
      <c r="R9" s="52"/>
    </row>
    <row r="10" spans="3:22" ht="21" customHeight="1">
      <c r="E10" s="25"/>
      <c r="F10" s="25"/>
      <c r="G10" s="25"/>
      <c r="H10" s="208" t="s">
        <v>64</v>
      </c>
      <c r="I10" s="209"/>
      <c r="J10" s="188">
        <f>+'参加選手（個人）'!O128</f>
        <v>0</v>
      </c>
      <c r="K10" s="188"/>
      <c r="L10" s="189">
        <f>+J10*5000</f>
        <v>0</v>
      </c>
      <c r="M10" s="190"/>
      <c r="O10" s="53"/>
      <c r="P10" s="53"/>
      <c r="Q10" s="53"/>
      <c r="R10" s="53"/>
    </row>
    <row r="11" spans="3:22" ht="21" customHeight="1">
      <c r="O11" s="53"/>
      <c r="P11" s="53"/>
      <c r="Q11" s="53"/>
      <c r="R11" s="53"/>
    </row>
    <row r="12" spans="3:22" ht="21" customHeight="1">
      <c r="C12" s="213" t="s">
        <v>141</v>
      </c>
      <c r="D12" s="214"/>
      <c r="E12" s="214"/>
      <c r="F12" s="214"/>
      <c r="G12" s="214"/>
      <c r="H12" s="214"/>
      <c r="I12" s="215"/>
      <c r="J12" s="210">
        <v>4000</v>
      </c>
      <c r="K12" s="211"/>
      <c r="L12" s="212"/>
      <c r="O12" s="53"/>
      <c r="P12" s="53"/>
      <c r="Q12" s="26"/>
    </row>
    <row r="13" spans="3:22" ht="21" customHeight="1">
      <c r="C13" s="213" t="s">
        <v>142</v>
      </c>
      <c r="D13" s="214"/>
      <c r="E13" s="214"/>
      <c r="F13" s="214"/>
      <c r="G13" s="214"/>
      <c r="H13" s="214"/>
      <c r="I13" s="215"/>
      <c r="J13" s="210">
        <v>4000</v>
      </c>
      <c r="K13" s="211"/>
      <c r="L13" s="212"/>
      <c r="O13" s="26"/>
      <c r="P13" s="26"/>
      <c r="Q13" s="26"/>
    </row>
    <row r="14" spans="3:22" ht="21" customHeight="1">
      <c r="C14" s="213" t="s">
        <v>143</v>
      </c>
      <c r="D14" s="214"/>
      <c r="E14" s="214"/>
      <c r="F14" s="214"/>
      <c r="G14" s="214"/>
      <c r="H14" s="214"/>
      <c r="I14" s="215"/>
      <c r="J14" s="210">
        <v>3000</v>
      </c>
      <c r="K14" s="211"/>
      <c r="L14" s="212"/>
    </row>
    <row r="15" spans="3:22" ht="21" hidden="1" customHeight="1">
      <c r="C15" s="191" t="s">
        <v>55</v>
      </c>
      <c r="D15" s="192"/>
      <c r="E15" s="192"/>
      <c r="F15" s="192"/>
      <c r="G15" s="192"/>
      <c r="H15" s="192"/>
      <c r="I15" s="193"/>
      <c r="J15" s="216" t="s">
        <v>57</v>
      </c>
      <c r="K15" s="217"/>
      <c r="L15" s="218"/>
      <c r="O15" s="216" t="s">
        <v>56</v>
      </c>
      <c r="P15" s="218"/>
    </row>
    <row r="16" spans="3:22" ht="21" hidden="1" customHeight="1">
      <c r="C16" s="191" t="s">
        <v>58</v>
      </c>
      <c r="D16" s="192"/>
      <c r="E16" s="192"/>
      <c r="F16" s="192"/>
      <c r="G16" s="192"/>
      <c r="H16" s="192"/>
      <c r="I16" s="193"/>
      <c r="J16" s="194"/>
      <c r="K16" s="195"/>
      <c r="L16" s="196"/>
      <c r="O16" s="207">
        <f>+J16*600</f>
        <v>0</v>
      </c>
      <c r="P16" s="190"/>
    </row>
    <row r="17" spans="2:25" ht="21" customHeight="1"/>
    <row r="18" spans="2:25" ht="21" customHeight="1"/>
    <row r="19" spans="2:25" ht="21" customHeight="1">
      <c r="C19" s="27" t="s">
        <v>188</v>
      </c>
      <c r="G19" s="5" t="s">
        <v>189</v>
      </c>
    </row>
    <row r="20" spans="2:25" ht="21" customHeight="1">
      <c r="C20" s="219" t="s">
        <v>2</v>
      </c>
      <c r="D20" s="219"/>
      <c r="E20" s="219"/>
      <c r="F20" s="219"/>
      <c r="G20" s="183" t="s">
        <v>190</v>
      </c>
      <c r="H20" s="184"/>
      <c r="I20" s="185"/>
      <c r="J20" s="183" t="s">
        <v>191</v>
      </c>
      <c r="K20" s="184"/>
      <c r="L20" s="185"/>
      <c r="M20" s="183" t="s">
        <v>192</v>
      </c>
      <c r="N20" s="184"/>
      <c r="O20" s="185"/>
      <c r="P20" s="101"/>
      <c r="Q20" s="102"/>
      <c r="U20" s="35" t="s">
        <v>70</v>
      </c>
      <c r="V20" s="36" t="s">
        <v>17</v>
      </c>
      <c r="W20" s="36" t="s">
        <v>16</v>
      </c>
      <c r="X20" s="36" t="s">
        <v>192</v>
      </c>
      <c r="Y20" s="35" t="s">
        <v>193</v>
      </c>
    </row>
    <row r="21" spans="2:25" ht="21" customHeight="1">
      <c r="B21" s="5">
        <v>1</v>
      </c>
      <c r="C21" s="168"/>
      <c r="D21" s="168"/>
      <c r="E21" s="168"/>
      <c r="F21" s="168"/>
      <c r="G21" s="169"/>
      <c r="H21" s="170"/>
      <c r="I21" s="171"/>
      <c r="J21" s="169"/>
      <c r="K21" s="170"/>
      <c r="L21" s="171"/>
      <c r="M21" s="169"/>
      <c r="N21" s="170"/>
      <c r="O21" s="171"/>
      <c r="P21" s="103"/>
      <c r="Q21" s="102"/>
      <c r="U21" s="35">
        <f>C21</f>
        <v>0</v>
      </c>
      <c r="V21" s="35">
        <f>G21</f>
        <v>0</v>
      </c>
      <c r="W21" s="36">
        <f>J21</f>
        <v>0</v>
      </c>
      <c r="X21" s="36">
        <f>M21</f>
        <v>0</v>
      </c>
      <c r="Y21" s="36">
        <f>+$V$6</f>
        <v>0</v>
      </c>
    </row>
    <row r="22" spans="2:25" ht="21" customHeight="1">
      <c r="B22" s="5">
        <v>2</v>
      </c>
      <c r="C22" s="168"/>
      <c r="D22" s="168"/>
      <c r="E22" s="168"/>
      <c r="F22" s="168"/>
      <c r="G22" s="169"/>
      <c r="H22" s="170"/>
      <c r="I22" s="171"/>
      <c r="J22" s="169"/>
      <c r="K22" s="170"/>
      <c r="L22" s="171"/>
      <c r="M22" s="169"/>
      <c r="N22" s="170"/>
      <c r="O22" s="171"/>
      <c r="P22" s="103"/>
      <c r="Q22" s="102"/>
      <c r="U22" s="35">
        <f t="shared" ref="U22:U25" si="0">C22</f>
        <v>0</v>
      </c>
      <c r="V22" s="35">
        <f t="shared" ref="V22:V25" si="1">G22</f>
        <v>0</v>
      </c>
      <c r="W22" s="36">
        <f t="shared" ref="W22:W25" si="2">J22</f>
        <v>0</v>
      </c>
      <c r="X22" s="36">
        <f t="shared" ref="X22:X28" si="3">M22</f>
        <v>0</v>
      </c>
      <c r="Y22" s="36">
        <f t="shared" ref="Y22:Y25" si="4">+$V$6</f>
        <v>0</v>
      </c>
    </row>
    <row r="23" spans="2:25" ht="21" customHeight="1">
      <c r="B23" s="5">
        <v>3</v>
      </c>
      <c r="C23" s="168"/>
      <c r="D23" s="168"/>
      <c r="E23" s="168"/>
      <c r="F23" s="168"/>
      <c r="G23" s="169"/>
      <c r="H23" s="170"/>
      <c r="I23" s="171"/>
      <c r="J23" s="169"/>
      <c r="K23" s="170"/>
      <c r="L23" s="171"/>
      <c r="M23" s="169"/>
      <c r="N23" s="170"/>
      <c r="O23" s="171"/>
      <c r="P23" s="103"/>
      <c r="Q23" s="102"/>
      <c r="U23" s="35">
        <f t="shared" si="0"/>
        <v>0</v>
      </c>
      <c r="V23" s="35">
        <f t="shared" si="1"/>
        <v>0</v>
      </c>
      <c r="W23" s="36">
        <f t="shared" si="2"/>
        <v>0</v>
      </c>
      <c r="X23" s="36">
        <f t="shared" si="3"/>
        <v>0</v>
      </c>
      <c r="Y23" s="36">
        <f t="shared" si="4"/>
        <v>0</v>
      </c>
    </row>
    <row r="24" spans="2:25" ht="21" customHeight="1">
      <c r="B24" s="5">
        <v>4</v>
      </c>
      <c r="C24" s="168"/>
      <c r="D24" s="168"/>
      <c r="E24" s="168"/>
      <c r="F24" s="168"/>
      <c r="G24" s="169"/>
      <c r="H24" s="170"/>
      <c r="I24" s="171"/>
      <c r="J24" s="169"/>
      <c r="K24" s="170"/>
      <c r="L24" s="171"/>
      <c r="M24" s="169"/>
      <c r="N24" s="170"/>
      <c r="O24" s="171"/>
      <c r="P24" s="103"/>
      <c r="Q24" s="102"/>
      <c r="U24" s="35">
        <f t="shared" si="0"/>
        <v>0</v>
      </c>
      <c r="V24" s="35">
        <f t="shared" si="1"/>
        <v>0</v>
      </c>
      <c r="W24" s="36">
        <f t="shared" si="2"/>
        <v>0</v>
      </c>
      <c r="X24" s="36">
        <f t="shared" si="3"/>
        <v>0</v>
      </c>
      <c r="Y24" s="36">
        <f t="shared" si="4"/>
        <v>0</v>
      </c>
    </row>
    <row r="25" spans="2:25" ht="21" customHeight="1">
      <c r="B25" s="5">
        <v>5</v>
      </c>
      <c r="C25" s="168"/>
      <c r="D25" s="168"/>
      <c r="E25" s="168"/>
      <c r="F25" s="168"/>
      <c r="G25" s="169"/>
      <c r="H25" s="170"/>
      <c r="I25" s="171"/>
      <c r="J25" s="169"/>
      <c r="K25" s="170"/>
      <c r="L25" s="171"/>
      <c r="M25" s="169"/>
      <c r="N25" s="170"/>
      <c r="O25" s="171"/>
      <c r="P25" s="103"/>
      <c r="Q25" s="102"/>
      <c r="U25" s="35">
        <f t="shared" si="0"/>
        <v>0</v>
      </c>
      <c r="V25" s="35">
        <f t="shared" si="1"/>
        <v>0</v>
      </c>
      <c r="W25" s="36">
        <f t="shared" si="2"/>
        <v>0</v>
      </c>
      <c r="X25" s="36">
        <f t="shared" si="3"/>
        <v>0</v>
      </c>
      <c r="Y25" s="36">
        <f t="shared" si="4"/>
        <v>0</v>
      </c>
    </row>
    <row r="26" spans="2:25" ht="21" hidden="1" customHeight="1">
      <c r="B26" s="5">
        <v>6</v>
      </c>
      <c r="C26" s="168"/>
      <c r="D26" s="168"/>
      <c r="E26" s="168"/>
      <c r="F26" s="168"/>
      <c r="G26" s="169"/>
      <c r="H26" s="170"/>
      <c r="I26" s="171"/>
      <c r="J26" s="169"/>
      <c r="K26" s="170"/>
      <c r="L26" s="171"/>
      <c r="M26" s="169"/>
      <c r="N26" s="170"/>
      <c r="O26" s="171"/>
      <c r="U26" s="104" t="str">
        <f t="shared" ref="U26:U28" si="5">IF($C26&lt;&gt;"",C26,"")</f>
        <v/>
      </c>
      <c r="V26" s="104" t="str">
        <f t="shared" ref="V26:V28" si="6">IF($C26&lt;&gt;"",G26,"")</f>
        <v/>
      </c>
      <c r="W26" s="105" t="str">
        <f t="shared" ref="W26:W28" si="7">IF($C26&lt;&gt;"",I26,"")</f>
        <v/>
      </c>
      <c r="X26" s="36">
        <f t="shared" si="3"/>
        <v>0</v>
      </c>
    </row>
    <row r="27" spans="2:25" ht="21" hidden="1" customHeight="1">
      <c r="B27" s="5">
        <v>7</v>
      </c>
      <c r="C27" s="168"/>
      <c r="D27" s="168"/>
      <c r="E27" s="168"/>
      <c r="F27" s="168"/>
      <c r="G27" s="169"/>
      <c r="H27" s="170"/>
      <c r="I27" s="171"/>
      <c r="J27" s="169"/>
      <c r="K27" s="170"/>
      <c r="L27" s="171"/>
      <c r="M27" s="169"/>
      <c r="N27" s="170"/>
      <c r="O27" s="171"/>
      <c r="U27" s="35" t="str">
        <f t="shared" si="5"/>
        <v/>
      </c>
      <c r="V27" s="35" t="str">
        <f t="shared" si="6"/>
        <v/>
      </c>
      <c r="W27" s="36" t="str">
        <f t="shared" si="7"/>
        <v/>
      </c>
      <c r="X27" s="36">
        <f t="shared" si="3"/>
        <v>0</v>
      </c>
    </row>
    <row r="28" spans="2:25" ht="21" hidden="1" customHeight="1">
      <c r="B28" s="5">
        <v>8</v>
      </c>
      <c r="C28" s="168"/>
      <c r="D28" s="168"/>
      <c r="E28" s="168"/>
      <c r="F28" s="168"/>
      <c r="G28" s="169"/>
      <c r="H28" s="170"/>
      <c r="I28" s="171"/>
      <c r="J28" s="169"/>
      <c r="K28" s="170"/>
      <c r="L28" s="171"/>
      <c r="M28" s="169"/>
      <c r="N28" s="170"/>
      <c r="O28" s="171"/>
      <c r="U28" s="35" t="str">
        <f t="shared" si="5"/>
        <v/>
      </c>
      <c r="V28" s="35" t="str">
        <f t="shared" si="6"/>
        <v/>
      </c>
      <c r="W28" s="36" t="str">
        <f t="shared" si="7"/>
        <v/>
      </c>
      <c r="X28" s="36">
        <f t="shared" si="3"/>
        <v>0</v>
      </c>
    </row>
    <row r="29" spans="2:25" ht="21" customHeight="1"/>
    <row r="30" spans="2:25" s="61" customFormat="1" ht="21" customHeight="1" thickBot="1">
      <c r="C30" s="106" t="s">
        <v>194</v>
      </c>
      <c r="G30" s="80" t="s">
        <v>195</v>
      </c>
    </row>
    <row r="31" spans="2:25" s="61" customFormat="1" ht="21" customHeight="1" thickBot="1">
      <c r="C31" s="172" t="s">
        <v>196</v>
      </c>
      <c r="D31" s="173"/>
      <c r="E31" s="173"/>
      <c r="F31" s="174"/>
      <c r="G31" s="175"/>
      <c r="H31" s="176"/>
      <c r="I31" s="107" t="s">
        <v>197</v>
      </c>
      <c r="J31" s="177"/>
      <c r="K31" s="178"/>
      <c r="L31" s="108" t="s">
        <v>198</v>
      </c>
      <c r="M31" s="109"/>
    </row>
    <row r="32" spans="2:25" s="61" customFormat="1" ht="17.399999999999999" customHeight="1">
      <c r="C32" s="109" t="s">
        <v>199</v>
      </c>
      <c r="D32" s="110"/>
      <c r="E32" s="110"/>
      <c r="F32" s="111"/>
      <c r="G32" s="112"/>
      <c r="H32" s="112"/>
      <c r="I32" s="113"/>
      <c r="J32" s="114"/>
      <c r="K32" s="114"/>
      <c r="L32" s="115"/>
    </row>
    <row r="33" spans="3:19" s="61" customFormat="1" ht="17.399999999999999" customHeight="1">
      <c r="C33" s="109" t="s">
        <v>200</v>
      </c>
      <c r="D33" s="110"/>
      <c r="E33" s="110"/>
      <c r="F33" s="116"/>
      <c r="G33" s="117"/>
      <c r="H33" s="117"/>
      <c r="I33" s="118"/>
      <c r="J33" s="119"/>
      <c r="K33" s="119"/>
      <c r="L33" s="120"/>
    </row>
    <row r="34" spans="3:19" s="61" customFormat="1" ht="17.399999999999999" customHeight="1">
      <c r="C34" s="109" t="s">
        <v>201</v>
      </c>
      <c r="D34" s="110"/>
      <c r="E34" s="110"/>
      <c r="F34" s="116"/>
      <c r="G34" s="117"/>
      <c r="H34" s="117"/>
      <c r="I34" s="118"/>
      <c r="J34" s="119"/>
      <c r="K34" s="119"/>
      <c r="L34" s="120"/>
    </row>
    <row r="35" spans="3:19" ht="21" customHeight="1"/>
    <row r="36" spans="3:19" s="61" customFormat="1" ht="17.25" customHeight="1">
      <c r="C36" s="121" t="s">
        <v>202</v>
      </c>
      <c r="D36" s="106"/>
      <c r="F36" s="109" t="s">
        <v>203</v>
      </c>
    </row>
    <row r="37" spans="3:19" s="61" customFormat="1" ht="17.25" customHeight="1">
      <c r="C37" s="106"/>
      <c r="D37" s="106"/>
      <c r="F37" s="109" t="s">
        <v>204</v>
      </c>
    </row>
    <row r="38" spans="3:19" s="61" customFormat="1" ht="17.25" customHeight="1">
      <c r="C38" s="80" t="s">
        <v>205</v>
      </c>
      <c r="O38" s="109" t="s">
        <v>206</v>
      </c>
    </row>
    <row r="39" spans="3:19" s="61" customFormat="1" ht="15.75" customHeight="1">
      <c r="C39" s="63" t="s">
        <v>207</v>
      </c>
      <c r="D39" s="155" t="s">
        <v>208</v>
      </c>
      <c r="E39" s="156"/>
      <c r="F39" s="156"/>
      <c r="G39" s="157"/>
      <c r="H39" s="155" t="s">
        <v>209</v>
      </c>
      <c r="I39" s="156"/>
      <c r="J39" s="156"/>
      <c r="K39" s="156"/>
      <c r="L39" s="156"/>
      <c r="M39" s="156"/>
      <c r="N39" s="156"/>
      <c r="O39" s="156"/>
      <c r="P39" s="157"/>
      <c r="Q39" s="155" t="s">
        <v>210</v>
      </c>
      <c r="R39" s="157"/>
      <c r="S39" s="71"/>
    </row>
    <row r="40" spans="3:19" s="61" customFormat="1" ht="21" customHeight="1">
      <c r="C40" s="122"/>
      <c r="D40" s="165"/>
      <c r="E40" s="166"/>
      <c r="F40" s="166"/>
      <c r="G40" s="167"/>
      <c r="H40" s="158"/>
      <c r="I40" s="159"/>
      <c r="J40" s="159"/>
      <c r="K40" s="159"/>
      <c r="L40" s="123" t="s">
        <v>211</v>
      </c>
      <c r="M40" s="158"/>
      <c r="N40" s="159"/>
      <c r="O40" s="159"/>
      <c r="P40" s="159"/>
      <c r="Q40" s="161"/>
      <c r="R40" s="162"/>
      <c r="S40" s="124"/>
    </row>
    <row r="41" spans="3:19" s="61" customFormat="1" ht="21" customHeight="1">
      <c r="C41" s="122"/>
      <c r="D41" s="158"/>
      <c r="E41" s="159"/>
      <c r="F41" s="159"/>
      <c r="G41" s="160"/>
      <c r="H41" s="158"/>
      <c r="I41" s="159"/>
      <c r="J41" s="159"/>
      <c r="K41" s="159"/>
      <c r="L41" s="123" t="s">
        <v>211</v>
      </c>
      <c r="M41" s="158"/>
      <c r="N41" s="159"/>
      <c r="O41" s="159"/>
      <c r="P41" s="159"/>
      <c r="Q41" s="161"/>
      <c r="R41" s="162"/>
      <c r="S41" s="124"/>
    </row>
    <row r="42" spans="3:19" s="61" customFormat="1" ht="21" customHeight="1">
      <c r="C42" s="122"/>
      <c r="D42" s="158"/>
      <c r="E42" s="159"/>
      <c r="F42" s="159"/>
      <c r="G42" s="160"/>
      <c r="H42" s="158"/>
      <c r="I42" s="159"/>
      <c r="J42" s="159"/>
      <c r="K42" s="159"/>
      <c r="L42" s="123" t="s">
        <v>211</v>
      </c>
      <c r="M42" s="158"/>
      <c r="N42" s="159"/>
      <c r="O42" s="159"/>
      <c r="P42" s="159"/>
      <c r="Q42" s="161"/>
      <c r="R42" s="162"/>
      <c r="S42" s="124"/>
    </row>
    <row r="43" spans="3:19" s="61" customFormat="1" ht="21" customHeight="1">
      <c r="C43" s="122"/>
      <c r="D43" s="158"/>
      <c r="E43" s="159"/>
      <c r="F43" s="159"/>
      <c r="G43" s="160"/>
      <c r="H43" s="158"/>
      <c r="I43" s="159"/>
      <c r="J43" s="159"/>
      <c r="K43" s="159"/>
      <c r="L43" s="123" t="s">
        <v>211</v>
      </c>
      <c r="M43" s="158"/>
      <c r="N43" s="159"/>
      <c r="O43" s="159"/>
      <c r="P43" s="159"/>
      <c r="Q43" s="161"/>
      <c r="R43" s="162"/>
      <c r="S43" s="124"/>
    </row>
    <row r="44" spans="3:19" s="61" customFormat="1" ht="21" customHeight="1">
      <c r="C44" s="122"/>
      <c r="D44" s="158"/>
      <c r="E44" s="159"/>
      <c r="F44" s="159"/>
      <c r="G44" s="160"/>
      <c r="H44" s="158"/>
      <c r="I44" s="159"/>
      <c r="J44" s="159"/>
      <c r="K44" s="159"/>
      <c r="L44" s="123" t="s">
        <v>211</v>
      </c>
      <c r="M44" s="158"/>
      <c r="N44" s="159"/>
      <c r="O44" s="159"/>
      <c r="P44" s="159"/>
      <c r="Q44" s="161"/>
      <c r="R44" s="162"/>
      <c r="S44" s="124"/>
    </row>
    <row r="45" spans="3:19" s="61" customFormat="1" ht="21" customHeight="1">
      <c r="C45" s="122"/>
      <c r="D45" s="158"/>
      <c r="E45" s="159"/>
      <c r="F45" s="159"/>
      <c r="G45" s="160"/>
      <c r="H45" s="158"/>
      <c r="I45" s="159"/>
      <c r="J45" s="159"/>
      <c r="K45" s="159"/>
      <c r="L45" s="123" t="s">
        <v>211</v>
      </c>
      <c r="M45" s="158"/>
      <c r="N45" s="159"/>
      <c r="O45" s="159"/>
      <c r="P45" s="159"/>
      <c r="Q45" s="161"/>
      <c r="R45" s="162"/>
      <c r="S45" s="124"/>
    </row>
    <row r="46" spans="3:19" s="61" customFormat="1" ht="21" customHeight="1">
      <c r="C46" s="122"/>
      <c r="D46" s="158"/>
      <c r="E46" s="159"/>
      <c r="F46" s="159"/>
      <c r="G46" s="160"/>
      <c r="H46" s="158"/>
      <c r="I46" s="159"/>
      <c r="J46" s="159"/>
      <c r="K46" s="159"/>
      <c r="L46" s="123" t="s">
        <v>211</v>
      </c>
      <c r="M46" s="158"/>
      <c r="N46" s="159"/>
      <c r="O46" s="159"/>
      <c r="P46" s="159"/>
      <c r="Q46" s="161"/>
      <c r="R46" s="162"/>
      <c r="S46" s="124"/>
    </row>
    <row r="47" spans="3:19" s="61" customFormat="1" ht="21" customHeight="1">
      <c r="C47" s="122"/>
      <c r="D47" s="158"/>
      <c r="E47" s="159"/>
      <c r="F47" s="159"/>
      <c r="G47" s="160"/>
      <c r="H47" s="158"/>
      <c r="I47" s="159"/>
      <c r="J47" s="159"/>
      <c r="K47" s="159"/>
      <c r="L47" s="123" t="s">
        <v>211</v>
      </c>
      <c r="M47" s="158"/>
      <c r="N47" s="159"/>
      <c r="O47" s="159"/>
      <c r="P47" s="159"/>
      <c r="Q47" s="161"/>
      <c r="R47" s="162"/>
      <c r="S47" s="124"/>
    </row>
    <row r="48" spans="3:19" s="61" customFormat="1" ht="23.25" customHeight="1">
      <c r="P48" s="61" t="s">
        <v>135</v>
      </c>
      <c r="Q48" s="163">
        <f>SUM(Q40:R47)</f>
        <v>0</v>
      </c>
      <c r="R48" s="164"/>
    </row>
    <row r="49" spans="3:19" s="61" customFormat="1" ht="18" customHeight="1">
      <c r="C49" s="61" t="s">
        <v>212</v>
      </c>
      <c r="H49" s="61" t="s">
        <v>213</v>
      </c>
    </row>
    <row r="50" spans="3:19" s="61" customFormat="1" ht="18" customHeight="1">
      <c r="C50" s="63" t="s">
        <v>207</v>
      </c>
      <c r="D50" s="155" t="s">
        <v>208</v>
      </c>
      <c r="E50" s="156"/>
      <c r="F50" s="156"/>
      <c r="G50" s="157"/>
      <c r="H50" s="155" t="s">
        <v>209</v>
      </c>
      <c r="I50" s="156"/>
      <c r="J50" s="156"/>
      <c r="K50" s="156"/>
      <c r="L50" s="156"/>
      <c r="M50" s="156"/>
      <c r="N50" s="156"/>
      <c r="O50" s="156"/>
      <c r="P50" s="157"/>
      <c r="Q50" s="155" t="s">
        <v>210</v>
      </c>
      <c r="R50" s="157"/>
      <c r="S50" s="71"/>
    </row>
    <row r="51" spans="3:19" ht="18" customHeight="1">
      <c r="C51" s="63">
        <v>1</v>
      </c>
      <c r="D51" s="150" t="s">
        <v>214</v>
      </c>
      <c r="E51" s="151"/>
      <c r="F51" s="151"/>
      <c r="G51" s="152"/>
      <c r="H51" s="150" t="s">
        <v>215</v>
      </c>
      <c r="I51" s="151"/>
      <c r="J51" s="151"/>
      <c r="K51" s="151"/>
      <c r="L51" s="123" t="s">
        <v>211</v>
      </c>
      <c r="M51" s="150" t="s">
        <v>216</v>
      </c>
      <c r="N51" s="151"/>
      <c r="O51" s="151"/>
      <c r="P51" s="151"/>
      <c r="Q51" s="153">
        <v>380</v>
      </c>
      <c r="R51" s="154"/>
    </row>
    <row r="52" spans="3:19" ht="18" customHeight="1">
      <c r="C52" s="63">
        <v>1</v>
      </c>
      <c r="D52" s="150" t="s">
        <v>217</v>
      </c>
      <c r="E52" s="151"/>
      <c r="F52" s="151"/>
      <c r="G52" s="152"/>
      <c r="H52" s="150" t="s">
        <v>218</v>
      </c>
      <c r="I52" s="151"/>
      <c r="J52" s="151"/>
      <c r="K52" s="151"/>
      <c r="L52" s="123" t="s">
        <v>211</v>
      </c>
      <c r="M52" s="150" t="s">
        <v>219</v>
      </c>
      <c r="N52" s="151"/>
      <c r="O52" s="151"/>
      <c r="P52" s="151"/>
      <c r="Q52" s="153">
        <v>840</v>
      </c>
      <c r="R52" s="154"/>
    </row>
    <row r="53" spans="3:19" ht="18" customHeight="1">
      <c r="C53" s="63"/>
      <c r="D53" s="150"/>
      <c r="E53" s="151"/>
      <c r="F53" s="151"/>
      <c r="G53" s="152"/>
      <c r="H53" s="150"/>
      <c r="I53" s="151"/>
      <c r="J53" s="151"/>
      <c r="K53" s="151"/>
      <c r="L53" s="123" t="s">
        <v>211</v>
      </c>
      <c r="M53" s="150"/>
      <c r="N53" s="151"/>
      <c r="O53" s="151"/>
      <c r="P53" s="151"/>
      <c r="Q53" s="153"/>
      <c r="R53" s="154"/>
    </row>
    <row r="54" spans="3:19" ht="18" customHeight="1" thickBot="1"/>
    <row r="55" spans="3:19" ht="21" customHeight="1">
      <c r="C55" s="145" t="s">
        <v>220</v>
      </c>
      <c r="D55" s="146"/>
      <c r="E55" s="146"/>
      <c r="F55" s="146"/>
      <c r="G55" s="146"/>
      <c r="H55" s="146"/>
      <c r="I55" s="146"/>
      <c r="J55" s="146"/>
      <c r="K55" s="147"/>
    </row>
    <row r="56" spans="3:19" ht="21" customHeight="1" thickBot="1">
      <c r="C56" s="148" t="s">
        <v>74</v>
      </c>
      <c r="D56" s="149"/>
      <c r="E56" s="126"/>
      <c r="F56" s="125" t="s">
        <v>75</v>
      </c>
      <c r="G56" s="127"/>
      <c r="H56" s="128" t="s">
        <v>76</v>
      </c>
      <c r="I56" s="128"/>
      <c r="J56" s="128"/>
      <c r="K56" s="129"/>
    </row>
  </sheetData>
  <sheetProtection algorithmName="SHA-512" hashValue="Rg8ssKrUhz9JrzbjAT5gtnfW3uNO1FJAWDApXMs3YnLxvFC927B2BA1zjigzcKw+KPoZLtcAp684KQ2I0IKxzw==" saltValue="bBmyzKr3KRzcMiiAaPmeyA==" spinCount="100000" sheet="1" objects="1" scenarios="1"/>
  <mergeCells count="128">
    <mergeCell ref="C24:F24"/>
    <mergeCell ref="H9:I9"/>
    <mergeCell ref="C27:F27"/>
    <mergeCell ref="C25:F25"/>
    <mergeCell ref="J13:L13"/>
    <mergeCell ref="C26:F26"/>
    <mergeCell ref="C8:D8"/>
    <mergeCell ref="C14:I14"/>
    <mergeCell ref="J14:L14"/>
    <mergeCell ref="C15:I15"/>
    <mergeCell ref="J15:L15"/>
    <mergeCell ref="H8:I8"/>
    <mergeCell ref="C21:F21"/>
    <mergeCell ref="C22:F22"/>
    <mergeCell ref="C20:F20"/>
    <mergeCell ref="C23:F23"/>
    <mergeCell ref="J8:M8"/>
    <mergeCell ref="J12:L12"/>
    <mergeCell ref="C12:I12"/>
    <mergeCell ref="C13:I13"/>
    <mergeCell ref="H10:I10"/>
    <mergeCell ref="J9:K9"/>
    <mergeCell ref="K5:M5"/>
    <mergeCell ref="K3:L3"/>
    <mergeCell ref="M3:R3"/>
    <mergeCell ref="N5:R5"/>
    <mergeCell ref="C1:I1"/>
    <mergeCell ref="C3:D3"/>
    <mergeCell ref="C4:D5"/>
    <mergeCell ref="E5:G5"/>
    <mergeCell ref="H5:J5"/>
    <mergeCell ref="E3:J3"/>
    <mergeCell ref="J24:L24"/>
    <mergeCell ref="M24:O24"/>
    <mergeCell ref="G25:I25"/>
    <mergeCell ref="J25:L25"/>
    <mergeCell ref="M25:O25"/>
    <mergeCell ref="G23:I23"/>
    <mergeCell ref="J23:L23"/>
    <mergeCell ref="M23:O23"/>
    <mergeCell ref="G24:I24"/>
    <mergeCell ref="C6:L6"/>
    <mergeCell ref="O6:R6"/>
    <mergeCell ref="G20:I20"/>
    <mergeCell ref="J20:L20"/>
    <mergeCell ref="M20:O20"/>
    <mergeCell ref="G21:I21"/>
    <mergeCell ref="J21:L21"/>
    <mergeCell ref="M21:O21"/>
    <mergeCell ref="G22:I22"/>
    <mergeCell ref="J22:L22"/>
    <mergeCell ref="M22:O22"/>
    <mergeCell ref="P8:R8"/>
    <mergeCell ref="N8:O8"/>
    <mergeCell ref="E8:G8"/>
    <mergeCell ref="J10:K10"/>
    <mergeCell ref="L9:M9"/>
    <mergeCell ref="L10:M10"/>
    <mergeCell ref="C16:I16"/>
    <mergeCell ref="J16:L16"/>
    <mergeCell ref="O16:P16"/>
    <mergeCell ref="O15:P15"/>
    <mergeCell ref="C28:F28"/>
    <mergeCell ref="G28:I28"/>
    <mergeCell ref="J28:L28"/>
    <mergeCell ref="M28:O28"/>
    <mergeCell ref="C31:F31"/>
    <mergeCell ref="G31:H31"/>
    <mergeCell ref="J31:K31"/>
    <mergeCell ref="G26:I26"/>
    <mergeCell ref="J26:L26"/>
    <mergeCell ref="M26:O26"/>
    <mergeCell ref="G27:I27"/>
    <mergeCell ref="J27:L27"/>
    <mergeCell ref="M27:O27"/>
    <mergeCell ref="D41:G41"/>
    <mergeCell ref="H41:K41"/>
    <mergeCell ref="M41:P41"/>
    <mergeCell ref="Q41:R41"/>
    <mergeCell ref="D42:G42"/>
    <mergeCell ref="H42:K42"/>
    <mergeCell ref="M42:P42"/>
    <mergeCell ref="Q42:R42"/>
    <mergeCell ref="D39:G39"/>
    <mergeCell ref="H39:P39"/>
    <mergeCell ref="Q39:R39"/>
    <mergeCell ref="D40:G40"/>
    <mergeCell ref="H40:K40"/>
    <mergeCell ref="M40:P40"/>
    <mergeCell ref="Q40:R40"/>
    <mergeCell ref="D45:G45"/>
    <mergeCell ref="H45:K45"/>
    <mergeCell ref="M45:P45"/>
    <mergeCell ref="Q45:R45"/>
    <mergeCell ref="D46:G46"/>
    <mergeCell ref="H46:K46"/>
    <mergeCell ref="M46:P46"/>
    <mergeCell ref="Q46:R46"/>
    <mergeCell ref="D43:G43"/>
    <mergeCell ref="H43:K43"/>
    <mergeCell ref="M43:P43"/>
    <mergeCell ref="Q43:R43"/>
    <mergeCell ref="D44:G44"/>
    <mergeCell ref="H44:K44"/>
    <mergeCell ref="M44:P44"/>
    <mergeCell ref="Q44:R44"/>
    <mergeCell ref="D50:G50"/>
    <mergeCell ref="H50:P50"/>
    <mergeCell ref="Q50:R50"/>
    <mergeCell ref="D51:G51"/>
    <mergeCell ref="H51:K51"/>
    <mergeCell ref="M51:P51"/>
    <mergeCell ref="Q51:R51"/>
    <mergeCell ref="D47:G47"/>
    <mergeCell ref="H47:K47"/>
    <mergeCell ref="M47:P47"/>
    <mergeCell ref="Q47:R47"/>
    <mergeCell ref="Q48:R48"/>
    <mergeCell ref="C55:K55"/>
    <mergeCell ref="C56:D56"/>
    <mergeCell ref="D52:G52"/>
    <mergeCell ref="H52:K52"/>
    <mergeCell ref="M52:P52"/>
    <mergeCell ref="Q52:R52"/>
    <mergeCell ref="D53:G53"/>
    <mergeCell ref="H53:K53"/>
    <mergeCell ref="M53:P53"/>
    <mergeCell ref="Q53:R53"/>
  </mergeCells>
  <phoneticPr fontId="1"/>
  <conditionalFormatting sqref="C6 O6:P6">
    <cfRule type="expression" dxfId="0" priority="1">
      <formula>AND($V$1&gt;6,$X$1=0)</formula>
    </cfRule>
  </conditionalFormatting>
  <dataValidations count="4">
    <dataValidation type="list" allowBlank="1" showInputMessage="1" showErrorMessage="1" sqref="J21:J28 G21:G28" xr:uid="{6CF8CFF1-456A-48E5-9241-E51F3F08F64A}">
      <formula1>"全国審判員,地区審判員,県審判員,無資格"</formula1>
    </dataValidation>
    <dataValidation type="list" allowBlank="1" showInputMessage="1" showErrorMessage="1" sqref="G31:H31" xr:uid="{B77EBC55-E7F1-4DB9-9CAC-94D2B070E528}">
      <formula1>"必要"</formula1>
    </dataValidation>
    <dataValidation type="list" allowBlank="1" showInputMessage="1" showErrorMessage="1" sqref="WLR33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WVN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xr:uid="{7F9F6FAB-6958-4B3C-B474-BEF528C5135F}">
      <formula1>"✓,    ,"</formula1>
    </dataValidation>
    <dataValidation type="list" allowBlank="1" showInputMessage="1" showErrorMessage="1" sqref="M21:O28" xr:uid="{0245A308-C7A1-4FD0-981F-4712E237B46B}">
      <formula1>"剛柔,松涛,糸東,和道"</formula1>
    </dataValidation>
  </dataValidations>
  <pageMargins left="0.7" right="0.7" top="0.75" bottom="0.75" header="0.3" footer="0.3"/>
  <pageSetup paperSize="8"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P204"/>
  <sheetViews>
    <sheetView showZeros="0" zoomScale="115" zoomScaleNormal="115" zoomScalePageLayoutView="85" workbookViewId="0">
      <selection activeCell="I5" sqref="I5"/>
    </sheetView>
  </sheetViews>
  <sheetFormatPr defaultColWidth="9" defaultRowHeight="13.2"/>
  <cols>
    <col min="1" max="1" width="3.77734375" style="5" customWidth="1"/>
    <col min="2" max="2" width="3.109375" style="5" customWidth="1"/>
    <col min="3" max="3" width="15.33203125" style="5" customWidth="1"/>
    <col min="4" max="4" width="10.77734375" style="5" customWidth="1"/>
    <col min="5" max="5" width="7.21875" style="5" customWidth="1"/>
    <col min="6" max="7" width="19.44140625" style="5" customWidth="1"/>
    <col min="8" max="8" width="5.44140625" style="15" customWidth="1"/>
    <col min="9" max="10" width="7.77734375" style="84" customWidth="1"/>
    <col min="11" max="11" width="5.44140625" style="84" customWidth="1"/>
    <col min="12" max="16" width="9" style="84"/>
    <col min="17" max="16384" width="9" style="5"/>
  </cols>
  <sheetData>
    <row r="1" spans="2:16" ht="18" customHeight="1" thickBot="1">
      <c r="B1" s="81" t="str">
        <f>+申込書表紙!C1</f>
        <v>第54回静岡県空手道選手権大会</v>
      </c>
      <c r="C1" s="82"/>
      <c r="D1" s="82"/>
      <c r="E1" s="82"/>
      <c r="F1" s="82"/>
      <c r="G1" s="5" t="s">
        <v>66</v>
      </c>
      <c r="H1" s="83"/>
    </row>
    <row r="2" spans="2:16" ht="18" customHeight="1" thickBot="1">
      <c r="C2" s="85" t="s">
        <v>0</v>
      </c>
      <c r="D2" s="221">
        <f>+申込書表紙!V6</f>
        <v>0</v>
      </c>
      <c r="E2" s="222"/>
      <c r="F2" s="223"/>
      <c r="G2" s="86" t="s">
        <v>132</v>
      </c>
      <c r="H2" s="83"/>
    </row>
    <row r="3" spans="2:16" ht="18" customHeight="1">
      <c r="B3" s="87"/>
      <c r="C3" s="88" t="s">
        <v>60</v>
      </c>
      <c r="D3" s="88" t="s">
        <v>60</v>
      </c>
      <c r="E3" s="88" t="s">
        <v>59</v>
      </c>
      <c r="F3" s="88" t="s">
        <v>59</v>
      </c>
      <c r="G3" s="88" t="s">
        <v>59</v>
      </c>
      <c r="H3" s="87"/>
    </row>
    <row r="4" spans="2:16" s="84" customFormat="1" ht="15.75" customHeight="1">
      <c r="B4" s="89" t="s">
        <v>1</v>
      </c>
      <c r="C4" s="90" t="s">
        <v>125</v>
      </c>
      <c r="D4" s="90" t="s">
        <v>123</v>
      </c>
      <c r="E4" s="90" t="s">
        <v>124</v>
      </c>
      <c r="F4" s="91" t="s">
        <v>126</v>
      </c>
      <c r="G4" s="92" t="s">
        <v>127</v>
      </c>
      <c r="H4" s="93"/>
      <c r="I4" s="90" t="s">
        <v>28</v>
      </c>
      <c r="J4" s="90" t="s">
        <v>29</v>
      </c>
      <c r="L4" s="90" t="s">
        <v>133</v>
      </c>
      <c r="M4" s="90" t="s">
        <v>134</v>
      </c>
      <c r="N4" s="90" t="s">
        <v>135</v>
      </c>
      <c r="O4" s="54"/>
      <c r="P4" s="54"/>
    </row>
    <row r="5" spans="2:16" ht="14.25" customHeight="1">
      <c r="B5" s="94">
        <v>1</v>
      </c>
      <c r="C5" s="49"/>
      <c r="D5" s="48"/>
      <c r="E5" s="48"/>
      <c r="F5" s="59"/>
      <c r="G5" s="60"/>
      <c r="H5" s="83"/>
      <c r="I5" s="23" t="str">
        <f>IF(F5&lt;&gt;"",VLOOKUP(F5,'競技区分 (table)'!$B$15:$K$20,4,FALSE),"")</f>
        <v/>
      </c>
      <c r="J5" s="23" t="str">
        <f>IF(G5&lt;&gt;"",VLOOKUP(G5,'競技区分 (table)'!$B$7:$K$14,4,FALSE),"")</f>
        <v/>
      </c>
      <c r="L5" s="23">
        <f>IF(I5&lt;&gt;"",VLOOKUP(I5,'競技区分 (table)'!$E$15:$G$20,3,FALSE),0)</f>
        <v>0</v>
      </c>
      <c r="M5" s="23">
        <f>IF(J5&lt;&gt;"",VLOOKUP(J5,'競技区分 (table)'!$E$7:$G$14,3,FALSE),0)</f>
        <v>0</v>
      </c>
      <c r="N5" s="23">
        <f>+L5+M5</f>
        <v>0</v>
      </c>
      <c r="O5" s="24"/>
      <c r="P5" s="24"/>
    </row>
    <row r="6" spans="2:16" ht="14.25" customHeight="1">
      <c r="B6" s="94">
        <v>2</v>
      </c>
      <c r="C6" s="49"/>
      <c r="D6" s="48"/>
      <c r="E6" s="48"/>
      <c r="F6" s="59"/>
      <c r="G6" s="60"/>
      <c r="H6" s="83"/>
      <c r="I6" s="23" t="str">
        <f>IF(F6&lt;&gt;"",VLOOKUP(F6,'競技区分 (table)'!$B$15:$K$20,4,FALSE),"")</f>
        <v/>
      </c>
      <c r="J6" s="23" t="str">
        <f>IF(G6&lt;&gt;"",VLOOKUP(G6,'競技区分 (table)'!$B$7:$K$14,4,FALSE),"")</f>
        <v/>
      </c>
      <c r="L6" s="23">
        <f>IF(I6&lt;&gt;"",VLOOKUP(I6,'競技区分 (table)'!$E$15:$G$20,3,FALSE),0)</f>
        <v>0</v>
      </c>
      <c r="M6" s="23">
        <f>IF(J6&lt;&gt;"",VLOOKUP(J6,'競技区分 (table)'!$E$7:$G$14,3,FALSE),0)</f>
        <v>0</v>
      </c>
      <c r="N6" s="23">
        <f t="shared" ref="N6:N69" si="0">+L6+M6</f>
        <v>0</v>
      </c>
      <c r="O6" s="24"/>
      <c r="P6" s="24"/>
    </row>
    <row r="7" spans="2:16" ht="14.25" customHeight="1">
      <c r="B7" s="94">
        <v>3</v>
      </c>
      <c r="C7" s="49"/>
      <c r="D7" s="48"/>
      <c r="E7" s="48"/>
      <c r="F7" s="59"/>
      <c r="G7" s="60"/>
      <c r="H7" s="83"/>
      <c r="I7" s="23" t="str">
        <f>IF(F7&lt;&gt;"",VLOOKUP(F7,'競技区分 (table)'!$B$15:$K$20,4,FALSE),"")</f>
        <v/>
      </c>
      <c r="J7" s="23" t="str">
        <f>IF(G7&lt;&gt;"",VLOOKUP(G7,'競技区分 (table)'!$B$7:$K$14,4,FALSE),"")</f>
        <v/>
      </c>
      <c r="L7" s="23">
        <f>IF(I7&lt;&gt;"",VLOOKUP(I7,'競技区分 (table)'!$E$15:$G$20,3,FALSE),0)</f>
        <v>0</v>
      </c>
      <c r="M7" s="23">
        <f>IF(J7&lt;&gt;"",VLOOKUP(J7,'競技区分 (table)'!$E$7:$G$14,3,FALSE),0)</f>
        <v>0</v>
      </c>
      <c r="N7" s="23">
        <f t="shared" si="0"/>
        <v>0</v>
      </c>
      <c r="O7" s="24"/>
      <c r="P7" s="24"/>
    </row>
    <row r="8" spans="2:16" ht="14.25" customHeight="1">
      <c r="B8" s="94">
        <v>4</v>
      </c>
      <c r="C8" s="49"/>
      <c r="D8" s="48"/>
      <c r="E8" s="48"/>
      <c r="F8" s="59"/>
      <c r="G8" s="60"/>
      <c r="H8" s="83"/>
      <c r="I8" s="23" t="str">
        <f>IF(F8&lt;&gt;"",VLOOKUP(F8,'競技区分 (table)'!$B$15:$K$20,4,FALSE),"")</f>
        <v/>
      </c>
      <c r="J8" s="23" t="str">
        <f>IF(G8&lt;&gt;"",VLOOKUP(G8,'競技区分 (table)'!$B$7:$K$14,4,FALSE),"")</f>
        <v/>
      </c>
      <c r="L8" s="23">
        <f>IF(I8&lt;&gt;"",VLOOKUP(I8,'競技区分 (table)'!$E$15:$G$20,3,FALSE),0)</f>
        <v>0</v>
      </c>
      <c r="M8" s="23">
        <f>IF(J8&lt;&gt;"",VLOOKUP(J8,'競技区分 (table)'!$E$7:$G$14,3,FALSE),0)</f>
        <v>0</v>
      </c>
      <c r="N8" s="23">
        <f t="shared" si="0"/>
        <v>0</v>
      </c>
      <c r="O8" s="24"/>
      <c r="P8" s="24"/>
    </row>
    <row r="9" spans="2:16" ht="14.25" customHeight="1">
      <c r="B9" s="94">
        <v>5</v>
      </c>
      <c r="C9" s="49"/>
      <c r="D9" s="48"/>
      <c r="E9" s="48"/>
      <c r="F9" s="59"/>
      <c r="G9" s="60"/>
      <c r="H9" s="83"/>
      <c r="I9" s="23" t="str">
        <f>IF(F9&lt;&gt;"",VLOOKUP(F9,'競技区分 (table)'!$B$15:$K$20,4,FALSE),"")</f>
        <v/>
      </c>
      <c r="J9" s="23" t="str">
        <f>IF(G9&lt;&gt;"",VLOOKUP(G9,'競技区分 (table)'!$B$7:$K$14,4,FALSE),"")</f>
        <v/>
      </c>
      <c r="L9" s="23">
        <f>IF(I9&lt;&gt;"",VLOOKUP(I9,'競技区分 (table)'!$E$15:$G$20,3,FALSE),0)</f>
        <v>0</v>
      </c>
      <c r="M9" s="23">
        <f>IF(J9&lt;&gt;"",VLOOKUP(J9,'競技区分 (table)'!$E$7:$G$14,3,FALSE),0)</f>
        <v>0</v>
      </c>
      <c r="N9" s="23">
        <f t="shared" si="0"/>
        <v>0</v>
      </c>
      <c r="O9" s="24"/>
      <c r="P9" s="24"/>
    </row>
    <row r="10" spans="2:16" ht="14.25" customHeight="1">
      <c r="B10" s="94">
        <v>6</v>
      </c>
      <c r="C10" s="49"/>
      <c r="D10" s="48"/>
      <c r="E10" s="48"/>
      <c r="F10" s="59"/>
      <c r="G10" s="60"/>
      <c r="H10" s="83"/>
      <c r="I10" s="23" t="str">
        <f>IF(F10&lt;&gt;"",VLOOKUP(F10,'競技区分 (table)'!$B$15:$K$20,4,FALSE),"")</f>
        <v/>
      </c>
      <c r="J10" s="23" t="str">
        <f>IF(G10&lt;&gt;"",VLOOKUP(G10,'競技区分 (table)'!$B$7:$K$14,4,FALSE),"")</f>
        <v/>
      </c>
      <c r="L10" s="23">
        <f>IF(I10&lt;&gt;"",VLOOKUP(I10,'競技区分 (table)'!$E$15:$G$20,3,FALSE),0)</f>
        <v>0</v>
      </c>
      <c r="M10" s="23">
        <f>IF(J10&lt;&gt;"",VLOOKUP(J10,'競技区分 (table)'!$E$7:$G$14,3,FALSE),0)</f>
        <v>0</v>
      </c>
      <c r="N10" s="23">
        <f t="shared" si="0"/>
        <v>0</v>
      </c>
      <c r="O10" s="24"/>
      <c r="P10" s="24"/>
    </row>
    <row r="11" spans="2:16" ht="14.25" customHeight="1">
      <c r="B11" s="94">
        <v>7</v>
      </c>
      <c r="C11" s="49"/>
      <c r="D11" s="48"/>
      <c r="E11" s="48"/>
      <c r="F11" s="59"/>
      <c r="G11" s="60"/>
      <c r="H11" s="83"/>
      <c r="I11" s="23" t="str">
        <f>IF(F11&lt;&gt;"",VLOOKUP(F11,'競技区分 (table)'!$B$15:$K$20,4,FALSE),"")</f>
        <v/>
      </c>
      <c r="J11" s="23" t="str">
        <f>IF(G11&lt;&gt;"",VLOOKUP(G11,'競技区分 (table)'!$B$7:$K$14,4,FALSE),"")</f>
        <v/>
      </c>
      <c r="L11" s="23">
        <f>IF(I11&lt;&gt;"",VLOOKUP(I11,'競技区分 (table)'!$E$15:$G$20,3,FALSE),0)</f>
        <v>0</v>
      </c>
      <c r="M11" s="23">
        <f>IF(J11&lt;&gt;"",VLOOKUP(J11,'競技区分 (table)'!$E$7:$G$14,3,FALSE),0)</f>
        <v>0</v>
      </c>
      <c r="N11" s="23">
        <f t="shared" si="0"/>
        <v>0</v>
      </c>
      <c r="O11" s="24"/>
      <c r="P11" s="24"/>
    </row>
    <row r="12" spans="2:16" ht="14.25" customHeight="1">
      <c r="B12" s="94">
        <v>8</v>
      </c>
      <c r="C12" s="49"/>
      <c r="D12" s="48"/>
      <c r="E12" s="48"/>
      <c r="F12" s="59"/>
      <c r="G12" s="60"/>
      <c r="H12" s="83"/>
      <c r="I12" s="23" t="str">
        <f>IF(F12&lt;&gt;"",VLOOKUP(F12,'競技区分 (table)'!$B$15:$K$20,4,FALSE),"")</f>
        <v/>
      </c>
      <c r="J12" s="23" t="str">
        <f>IF(G12&lt;&gt;"",VLOOKUP(G12,'競技区分 (table)'!$B$7:$K$14,4,FALSE),"")</f>
        <v/>
      </c>
      <c r="L12" s="23">
        <f>IF(I12&lt;&gt;"",VLOOKUP(I12,'競技区分 (table)'!$E$15:$G$20,3,FALSE),0)</f>
        <v>0</v>
      </c>
      <c r="M12" s="23">
        <f>IF(J12&lt;&gt;"",VLOOKUP(J12,'競技区分 (table)'!$E$7:$G$14,3,FALSE),0)</f>
        <v>0</v>
      </c>
      <c r="N12" s="23">
        <f t="shared" si="0"/>
        <v>0</v>
      </c>
      <c r="O12" s="24"/>
      <c r="P12" s="24"/>
    </row>
    <row r="13" spans="2:16" ht="14.25" customHeight="1">
      <c r="B13" s="94">
        <v>9</v>
      </c>
      <c r="C13" s="49"/>
      <c r="D13" s="48"/>
      <c r="E13" s="48"/>
      <c r="F13" s="59"/>
      <c r="G13" s="60"/>
      <c r="H13" s="83"/>
      <c r="I13" s="23" t="str">
        <f>IF(F13&lt;&gt;"",VLOOKUP(F13,'競技区分 (table)'!$B$15:$K$20,4,FALSE),"")</f>
        <v/>
      </c>
      <c r="J13" s="23" t="str">
        <f>IF(G13&lt;&gt;"",VLOOKUP(G13,'競技区分 (table)'!$B$7:$K$14,4,FALSE),"")</f>
        <v/>
      </c>
      <c r="L13" s="23">
        <f>IF(I13&lt;&gt;"",VLOOKUP(I13,'競技区分 (table)'!$E$15:$G$20,3,FALSE),0)</f>
        <v>0</v>
      </c>
      <c r="M13" s="23">
        <f>IF(J13&lt;&gt;"",VLOOKUP(J13,'競技区分 (table)'!$E$7:$G$14,3,FALSE),0)</f>
        <v>0</v>
      </c>
      <c r="N13" s="23">
        <f t="shared" si="0"/>
        <v>0</v>
      </c>
      <c r="O13" s="24"/>
      <c r="P13" s="24"/>
    </row>
    <row r="14" spans="2:16" ht="14.25" customHeight="1">
      <c r="B14" s="94">
        <v>10</v>
      </c>
      <c r="C14" s="49"/>
      <c r="D14" s="48"/>
      <c r="E14" s="48"/>
      <c r="F14" s="59"/>
      <c r="G14" s="60"/>
      <c r="H14" s="83"/>
      <c r="I14" s="23" t="str">
        <f>IF(F14&lt;&gt;"",VLOOKUP(F14,'競技区分 (table)'!$B$15:$K$20,4,FALSE),"")</f>
        <v/>
      </c>
      <c r="J14" s="23" t="str">
        <f>IF(G14&lt;&gt;"",VLOOKUP(G14,'競技区分 (table)'!$B$7:$K$14,4,FALSE),"")</f>
        <v/>
      </c>
      <c r="L14" s="23">
        <f>IF(I14&lt;&gt;"",VLOOKUP(I14,'競技区分 (table)'!$E$15:$G$20,3,FALSE),0)</f>
        <v>0</v>
      </c>
      <c r="M14" s="23">
        <f>IF(J14&lt;&gt;"",VLOOKUP(J14,'競技区分 (table)'!$E$7:$G$14,3,FALSE),0)</f>
        <v>0</v>
      </c>
      <c r="N14" s="23">
        <f t="shared" si="0"/>
        <v>0</v>
      </c>
      <c r="O14" s="24"/>
      <c r="P14" s="24"/>
    </row>
    <row r="15" spans="2:16" ht="14.25" customHeight="1">
      <c r="B15" s="94">
        <v>11</v>
      </c>
      <c r="C15" s="49"/>
      <c r="D15" s="48"/>
      <c r="E15" s="48"/>
      <c r="F15" s="59"/>
      <c r="G15" s="60"/>
      <c r="H15" s="83"/>
      <c r="I15" s="23" t="str">
        <f>IF(F15&lt;&gt;"",VLOOKUP(F15,'競技区分 (table)'!$B$15:$K$20,4,FALSE),"")</f>
        <v/>
      </c>
      <c r="J15" s="23" t="str">
        <f>IF(G15&lt;&gt;"",VLOOKUP(G15,'競技区分 (table)'!$B$7:$K$14,4,FALSE),"")</f>
        <v/>
      </c>
      <c r="L15" s="23">
        <f>IF(I15&lt;&gt;"",VLOOKUP(I15,'競技区分 (table)'!$E$15:$G$20,3,FALSE),0)</f>
        <v>0</v>
      </c>
      <c r="M15" s="23">
        <f>IF(J15&lt;&gt;"",VLOOKUP(J15,'競技区分 (table)'!$E$7:$G$14,3,FALSE),0)</f>
        <v>0</v>
      </c>
      <c r="N15" s="23">
        <f t="shared" si="0"/>
        <v>0</v>
      </c>
      <c r="O15" s="24"/>
      <c r="P15" s="24"/>
    </row>
    <row r="16" spans="2:16" ht="14.25" customHeight="1">
      <c r="B16" s="94">
        <v>12</v>
      </c>
      <c r="C16" s="49"/>
      <c r="D16" s="48"/>
      <c r="E16" s="48"/>
      <c r="F16" s="59"/>
      <c r="G16" s="60"/>
      <c r="H16" s="83"/>
      <c r="I16" s="23" t="str">
        <f>IF(F16&lt;&gt;"",VLOOKUP(F16,'競技区分 (table)'!$B$15:$K$20,4,FALSE),"")</f>
        <v/>
      </c>
      <c r="J16" s="23" t="str">
        <f>IF(G16&lt;&gt;"",VLOOKUP(G16,'競技区分 (table)'!$B$7:$K$14,4,FALSE),"")</f>
        <v/>
      </c>
      <c r="L16" s="23">
        <f>IF(I16&lt;&gt;"",VLOOKUP(I16,'競技区分 (table)'!$E$15:$G$20,3,FALSE),0)</f>
        <v>0</v>
      </c>
      <c r="M16" s="23">
        <f>IF(J16&lt;&gt;"",VLOOKUP(J16,'競技区分 (table)'!$E$7:$G$14,3,FALSE),0)</f>
        <v>0</v>
      </c>
      <c r="N16" s="23">
        <f t="shared" si="0"/>
        <v>0</v>
      </c>
      <c r="O16" s="24"/>
      <c r="P16" s="24"/>
    </row>
    <row r="17" spans="2:16" ht="14.25" customHeight="1">
      <c r="B17" s="94">
        <v>13</v>
      </c>
      <c r="C17" s="49"/>
      <c r="D17" s="48"/>
      <c r="E17" s="48"/>
      <c r="F17" s="59"/>
      <c r="G17" s="60"/>
      <c r="H17" s="83"/>
      <c r="I17" s="23" t="str">
        <f>IF(F17&lt;&gt;"",VLOOKUP(F17,'競技区分 (table)'!$B$15:$K$20,4,FALSE),"")</f>
        <v/>
      </c>
      <c r="J17" s="23" t="str">
        <f>IF(G17&lt;&gt;"",VLOOKUP(G17,'競技区分 (table)'!$B$7:$K$14,4,FALSE),"")</f>
        <v/>
      </c>
      <c r="L17" s="23">
        <f>IF(I17&lt;&gt;"",VLOOKUP(I17,'競技区分 (table)'!$E$15:$G$20,3,FALSE),0)</f>
        <v>0</v>
      </c>
      <c r="M17" s="23">
        <f>IF(J17&lt;&gt;"",VLOOKUP(J17,'競技区分 (table)'!$E$7:$G$14,3,FALSE),0)</f>
        <v>0</v>
      </c>
      <c r="N17" s="23">
        <f t="shared" si="0"/>
        <v>0</v>
      </c>
      <c r="O17" s="24"/>
      <c r="P17" s="24"/>
    </row>
    <row r="18" spans="2:16" ht="14.25" customHeight="1">
      <c r="B18" s="94">
        <v>14</v>
      </c>
      <c r="C18" s="49"/>
      <c r="D18" s="48"/>
      <c r="E18" s="48"/>
      <c r="F18" s="59"/>
      <c r="G18" s="60"/>
      <c r="H18" s="83"/>
      <c r="I18" s="23" t="str">
        <f>IF(F18&lt;&gt;"",VLOOKUP(F18,'競技区分 (table)'!$B$15:$K$20,4,FALSE),"")</f>
        <v/>
      </c>
      <c r="J18" s="23" t="str">
        <f>IF(G18&lt;&gt;"",VLOOKUP(G18,'競技区分 (table)'!$B$7:$K$14,4,FALSE),"")</f>
        <v/>
      </c>
      <c r="L18" s="23">
        <f>IF(I18&lt;&gt;"",VLOOKUP(I18,'競技区分 (table)'!$E$15:$G$20,3,FALSE),0)</f>
        <v>0</v>
      </c>
      <c r="M18" s="23">
        <f>IF(J18&lt;&gt;"",VLOOKUP(J18,'競技区分 (table)'!$E$7:$G$14,3,FALSE),0)</f>
        <v>0</v>
      </c>
      <c r="N18" s="23">
        <f t="shared" si="0"/>
        <v>0</v>
      </c>
      <c r="O18" s="24"/>
      <c r="P18" s="24"/>
    </row>
    <row r="19" spans="2:16" ht="14.25" customHeight="1">
      <c r="B19" s="94">
        <v>15</v>
      </c>
      <c r="C19" s="49"/>
      <c r="D19" s="48"/>
      <c r="E19" s="48"/>
      <c r="F19" s="59"/>
      <c r="G19" s="60"/>
      <c r="H19" s="83"/>
      <c r="I19" s="23" t="str">
        <f>IF(F19&lt;&gt;"",VLOOKUP(F19,'競技区分 (table)'!$B$15:$K$20,4,FALSE),"")</f>
        <v/>
      </c>
      <c r="J19" s="23" t="str">
        <f>IF(G19&lt;&gt;"",VLOOKUP(G19,'競技区分 (table)'!$B$7:$K$14,4,FALSE),"")</f>
        <v/>
      </c>
      <c r="L19" s="23">
        <f>IF(I19&lt;&gt;"",VLOOKUP(I19,'競技区分 (table)'!$E$15:$G$20,3,FALSE),0)</f>
        <v>0</v>
      </c>
      <c r="M19" s="23">
        <f>IF(J19&lt;&gt;"",VLOOKUP(J19,'競技区分 (table)'!$E$7:$G$14,3,FALSE),0)</f>
        <v>0</v>
      </c>
      <c r="N19" s="23">
        <f t="shared" si="0"/>
        <v>0</v>
      </c>
      <c r="O19" s="24"/>
      <c r="P19" s="24"/>
    </row>
    <row r="20" spans="2:16" ht="14.25" customHeight="1">
      <c r="B20" s="94">
        <v>16</v>
      </c>
      <c r="C20" s="49"/>
      <c r="D20" s="48"/>
      <c r="E20" s="48"/>
      <c r="F20" s="59"/>
      <c r="G20" s="60"/>
      <c r="H20" s="83"/>
      <c r="I20" s="23" t="str">
        <f>IF(F20&lt;&gt;"",VLOOKUP(F20,'競技区分 (table)'!$B$15:$K$20,4,FALSE),"")</f>
        <v/>
      </c>
      <c r="J20" s="23" t="str">
        <f>IF(G20&lt;&gt;"",VLOOKUP(G20,'競技区分 (table)'!$B$7:$K$14,4,FALSE),"")</f>
        <v/>
      </c>
      <c r="L20" s="23">
        <f>IF(I20&lt;&gt;"",VLOOKUP(I20,'競技区分 (table)'!$E$15:$G$20,3,FALSE),0)</f>
        <v>0</v>
      </c>
      <c r="M20" s="23">
        <f>IF(J20&lt;&gt;"",VLOOKUP(J20,'競技区分 (table)'!$E$7:$G$14,3,FALSE),0)</f>
        <v>0</v>
      </c>
      <c r="N20" s="23">
        <f t="shared" si="0"/>
        <v>0</v>
      </c>
      <c r="O20" s="24"/>
      <c r="P20" s="24"/>
    </row>
    <row r="21" spans="2:16" ht="14.25" customHeight="1">
      <c r="B21" s="94">
        <v>17</v>
      </c>
      <c r="C21" s="49"/>
      <c r="D21" s="48"/>
      <c r="E21" s="48"/>
      <c r="F21" s="59"/>
      <c r="G21" s="60"/>
      <c r="H21" s="83"/>
      <c r="I21" s="23" t="str">
        <f>IF(F21&lt;&gt;"",VLOOKUP(F21,'競技区分 (table)'!$B$15:$K$20,4,FALSE),"")</f>
        <v/>
      </c>
      <c r="J21" s="23" t="str">
        <f>IF(G21&lt;&gt;"",VLOOKUP(G21,'競技区分 (table)'!$B$7:$K$14,4,FALSE),"")</f>
        <v/>
      </c>
      <c r="L21" s="23">
        <f>IF(I21&lt;&gt;"",VLOOKUP(I21,'競技区分 (table)'!$E$15:$G$20,3,FALSE),0)</f>
        <v>0</v>
      </c>
      <c r="M21" s="23">
        <f>IF(J21&lt;&gt;"",VLOOKUP(J21,'競技区分 (table)'!$E$7:$G$14,3,FALSE),0)</f>
        <v>0</v>
      </c>
      <c r="N21" s="23">
        <f t="shared" si="0"/>
        <v>0</v>
      </c>
      <c r="O21" s="24"/>
      <c r="P21" s="24"/>
    </row>
    <row r="22" spans="2:16" ht="14.25" customHeight="1">
      <c r="B22" s="94">
        <v>18</v>
      </c>
      <c r="C22" s="49"/>
      <c r="D22" s="48"/>
      <c r="E22" s="48"/>
      <c r="F22" s="59"/>
      <c r="G22" s="60"/>
      <c r="H22" s="83"/>
      <c r="I22" s="23" t="str">
        <f>IF(F22&lt;&gt;"",VLOOKUP(F22,'競技区分 (table)'!$B$15:$K$20,4,FALSE),"")</f>
        <v/>
      </c>
      <c r="J22" s="23" t="str">
        <f>IF(G22&lt;&gt;"",VLOOKUP(G22,'競技区分 (table)'!$B$7:$K$14,4,FALSE),"")</f>
        <v/>
      </c>
      <c r="L22" s="23">
        <f>IF(I22&lt;&gt;"",VLOOKUP(I22,'競技区分 (table)'!$E$15:$G$20,3,FALSE),0)</f>
        <v>0</v>
      </c>
      <c r="M22" s="23">
        <f>IF(J22&lt;&gt;"",VLOOKUP(J22,'競技区分 (table)'!$E$7:$G$14,3,FALSE),0)</f>
        <v>0</v>
      </c>
      <c r="N22" s="23">
        <f t="shared" si="0"/>
        <v>0</v>
      </c>
      <c r="O22" s="24"/>
      <c r="P22" s="24"/>
    </row>
    <row r="23" spans="2:16" ht="14.25" customHeight="1">
      <c r="B23" s="94">
        <v>19</v>
      </c>
      <c r="C23" s="49"/>
      <c r="D23" s="48"/>
      <c r="E23" s="48"/>
      <c r="F23" s="59"/>
      <c r="G23" s="60"/>
      <c r="H23" s="83"/>
      <c r="I23" s="23" t="str">
        <f>IF(F23&lt;&gt;"",VLOOKUP(F23,'競技区分 (table)'!$B$15:$K$20,4,FALSE),"")</f>
        <v/>
      </c>
      <c r="J23" s="23" t="str">
        <f>IF(G23&lt;&gt;"",VLOOKUP(G23,'競技区分 (table)'!$B$7:$K$14,4,FALSE),"")</f>
        <v/>
      </c>
      <c r="L23" s="23">
        <f>IF(I23&lt;&gt;"",VLOOKUP(I23,'競技区分 (table)'!$E$15:$G$20,3,FALSE),0)</f>
        <v>0</v>
      </c>
      <c r="M23" s="23">
        <f>IF(J23&lt;&gt;"",VLOOKUP(J23,'競技区分 (table)'!$E$7:$G$14,3,FALSE),0)</f>
        <v>0</v>
      </c>
      <c r="N23" s="23">
        <f t="shared" si="0"/>
        <v>0</v>
      </c>
      <c r="O23" s="24"/>
      <c r="P23" s="24"/>
    </row>
    <row r="24" spans="2:16" ht="14.25" customHeight="1">
      <c r="B24" s="94">
        <v>20</v>
      </c>
      <c r="C24" s="49"/>
      <c r="D24" s="48"/>
      <c r="E24" s="48"/>
      <c r="F24" s="59"/>
      <c r="G24" s="60"/>
      <c r="H24" s="83"/>
      <c r="I24" s="23" t="str">
        <f>IF(F24&lt;&gt;"",VLOOKUP(F24,'競技区分 (table)'!$B$15:$K$20,4,FALSE),"")</f>
        <v/>
      </c>
      <c r="J24" s="23" t="str">
        <f>IF(G24&lt;&gt;"",VLOOKUP(G24,'競技区分 (table)'!$B$7:$K$14,4,FALSE),"")</f>
        <v/>
      </c>
      <c r="L24" s="23">
        <f>IF(I24&lt;&gt;"",VLOOKUP(I24,'競技区分 (table)'!$E$15:$G$20,3,FALSE),0)</f>
        <v>0</v>
      </c>
      <c r="M24" s="23">
        <f>IF(J24&lt;&gt;"",VLOOKUP(J24,'競技区分 (table)'!$E$7:$G$14,3,FALSE),0)</f>
        <v>0</v>
      </c>
      <c r="N24" s="23">
        <f t="shared" si="0"/>
        <v>0</v>
      </c>
      <c r="O24" s="24"/>
      <c r="P24" s="24"/>
    </row>
    <row r="25" spans="2:16" ht="14.25" customHeight="1">
      <c r="B25" s="94">
        <v>21</v>
      </c>
      <c r="C25" s="49"/>
      <c r="D25" s="48"/>
      <c r="E25" s="48"/>
      <c r="F25" s="59"/>
      <c r="G25" s="60"/>
      <c r="H25" s="83"/>
      <c r="I25" s="23" t="str">
        <f>IF(F25&lt;&gt;"",VLOOKUP(F25,'競技区分 (table)'!$B$15:$K$20,4,FALSE),"")</f>
        <v/>
      </c>
      <c r="J25" s="23" t="str">
        <f>IF(G25&lt;&gt;"",VLOOKUP(G25,'競技区分 (table)'!$B$7:$K$14,4,FALSE),"")</f>
        <v/>
      </c>
      <c r="L25" s="23">
        <f>IF(I25&lt;&gt;"",VLOOKUP(I25,'競技区分 (table)'!$E$15:$G$20,3,FALSE),0)</f>
        <v>0</v>
      </c>
      <c r="M25" s="23">
        <f>IF(J25&lt;&gt;"",VLOOKUP(J25,'競技区分 (table)'!$E$7:$G$14,3,FALSE),0)</f>
        <v>0</v>
      </c>
      <c r="N25" s="23">
        <f t="shared" si="0"/>
        <v>0</v>
      </c>
      <c r="O25" s="24"/>
      <c r="P25" s="24"/>
    </row>
    <row r="26" spans="2:16" ht="14.25" customHeight="1">
      <c r="B26" s="94">
        <v>22</v>
      </c>
      <c r="C26" s="49"/>
      <c r="D26" s="48"/>
      <c r="E26" s="48"/>
      <c r="F26" s="59"/>
      <c r="G26" s="60"/>
      <c r="H26" s="83"/>
      <c r="I26" s="23" t="str">
        <f>IF(F26&lt;&gt;"",VLOOKUP(F26,'競技区分 (table)'!$B$15:$K$20,4,FALSE),"")</f>
        <v/>
      </c>
      <c r="J26" s="23" t="str">
        <f>IF(G26&lt;&gt;"",VLOOKUP(G26,'競技区分 (table)'!$B$7:$K$14,4,FALSE),"")</f>
        <v/>
      </c>
      <c r="L26" s="23">
        <f>IF(I26&lt;&gt;"",VLOOKUP(I26,'競技区分 (table)'!$E$15:$G$20,3,FALSE),0)</f>
        <v>0</v>
      </c>
      <c r="M26" s="23">
        <f>IF(J26&lt;&gt;"",VLOOKUP(J26,'競技区分 (table)'!$E$7:$G$14,3,FALSE),0)</f>
        <v>0</v>
      </c>
      <c r="N26" s="23">
        <f t="shared" si="0"/>
        <v>0</v>
      </c>
      <c r="O26" s="24"/>
      <c r="P26" s="24"/>
    </row>
    <row r="27" spans="2:16" ht="14.25" customHeight="1">
      <c r="B27" s="94">
        <v>23</v>
      </c>
      <c r="C27" s="49"/>
      <c r="D27" s="48"/>
      <c r="E27" s="48"/>
      <c r="F27" s="59"/>
      <c r="G27" s="60"/>
      <c r="H27" s="83"/>
      <c r="I27" s="23" t="str">
        <f>IF(F27&lt;&gt;"",VLOOKUP(F27,'競技区分 (table)'!$B$15:$K$20,4,FALSE),"")</f>
        <v/>
      </c>
      <c r="J27" s="23" t="str">
        <f>IF(G27&lt;&gt;"",VLOOKUP(G27,'競技区分 (table)'!$B$7:$K$14,4,FALSE),"")</f>
        <v/>
      </c>
      <c r="L27" s="23">
        <f>IF(I27&lt;&gt;"",VLOOKUP(I27,'競技区分 (table)'!$E$15:$G$20,3,FALSE),0)</f>
        <v>0</v>
      </c>
      <c r="M27" s="23">
        <f>IF(J27&lt;&gt;"",VLOOKUP(J27,'競技区分 (table)'!$E$7:$G$14,3,FALSE),0)</f>
        <v>0</v>
      </c>
      <c r="N27" s="23">
        <f t="shared" si="0"/>
        <v>0</v>
      </c>
      <c r="O27" s="24"/>
      <c r="P27" s="24"/>
    </row>
    <row r="28" spans="2:16" ht="14.25" customHeight="1">
      <c r="B28" s="94">
        <v>24</v>
      </c>
      <c r="C28" s="49"/>
      <c r="D28" s="48"/>
      <c r="E28" s="48"/>
      <c r="F28" s="59"/>
      <c r="G28" s="60"/>
      <c r="H28" s="83"/>
      <c r="I28" s="23" t="str">
        <f>IF(F28&lt;&gt;"",VLOOKUP(F28,'競技区分 (table)'!$B$15:$K$20,4,FALSE),"")</f>
        <v/>
      </c>
      <c r="J28" s="23" t="str">
        <f>IF(G28&lt;&gt;"",VLOOKUP(G28,'競技区分 (table)'!$B$7:$K$14,4,FALSE),"")</f>
        <v/>
      </c>
      <c r="L28" s="23">
        <f>IF(I28&lt;&gt;"",VLOOKUP(I28,'競技区分 (table)'!$E$15:$G$20,3,FALSE),0)</f>
        <v>0</v>
      </c>
      <c r="M28" s="23">
        <f>IF(J28&lt;&gt;"",VLOOKUP(J28,'競技区分 (table)'!$E$7:$G$14,3,FALSE),0)</f>
        <v>0</v>
      </c>
      <c r="N28" s="23">
        <f t="shared" si="0"/>
        <v>0</v>
      </c>
      <c r="O28" s="24"/>
      <c r="P28" s="24"/>
    </row>
    <row r="29" spans="2:16" ht="14.25" customHeight="1">
      <c r="B29" s="94">
        <v>25</v>
      </c>
      <c r="C29" s="49"/>
      <c r="D29" s="48"/>
      <c r="E29" s="48"/>
      <c r="F29" s="59"/>
      <c r="G29" s="60"/>
      <c r="H29" s="83"/>
      <c r="I29" s="23" t="str">
        <f>IF(F29&lt;&gt;"",VLOOKUP(F29,'競技区分 (table)'!$B$15:$K$20,4,FALSE),"")</f>
        <v/>
      </c>
      <c r="J29" s="23" t="str">
        <f>IF(G29&lt;&gt;"",VLOOKUP(G29,'競技区分 (table)'!$B$7:$K$14,4,FALSE),"")</f>
        <v/>
      </c>
      <c r="L29" s="23">
        <f>IF(I29&lt;&gt;"",VLOOKUP(I29,'競技区分 (table)'!$E$15:$G$20,3,FALSE),0)</f>
        <v>0</v>
      </c>
      <c r="M29" s="23">
        <f>IF(J29&lt;&gt;"",VLOOKUP(J29,'競技区分 (table)'!$E$7:$G$14,3,FALSE),0)</f>
        <v>0</v>
      </c>
      <c r="N29" s="23">
        <f t="shared" si="0"/>
        <v>0</v>
      </c>
      <c r="O29" s="24"/>
      <c r="P29" s="24"/>
    </row>
    <row r="30" spans="2:16" ht="14.25" customHeight="1">
      <c r="B30" s="94">
        <v>26</v>
      </c>
      <c r="C30" s="49"/>
      <c r="D30" s="48"/>
      <c r="E30" s="48"/>
      <c r="F30" s="59"/>
      <c r="G30" s="60"/>
      <c r="H30" s="83"/>
      <c r="I30" s="23" t="str">
        <f>IF(F30&lt;&gt;"",VLOOKUP(F30,'競技区分 (table)'!$B$15:$K$20,4,FALSE),"")</f>
        <v/>
      </c>
      <c r="J30" s="23" t="str">
        <f>IF(G30&lt;&gt;"",VLOOKUP(G30,'競技区分 (table)'!$B$7:$K$14,4,FALSE),"")</f>
        <v/>
      </c>
      <c r="L30" s="23">
        <f>IF(I30&lt;&gt;"",VLOOKUP(I30,'競技区分 (table)'!$E$15:$G$20,3,FALSE),0)</f>
        <v>0</v>
      </c>
      <c r="M30" s="23">
        <f>IF(J30&lt;&gt;"",VLOOKUP(J30,'競技区分 (table)'!$E$7:$G$14,3,FALSE),0)</f>
        <v>0</v>
      </c>
      <c r="N30" s="23">
        <f t="shared" si="0"/>
        <v>0</v>
      </c>
      <c r="O30" s="24"/>
      <c r="P30" s="24"/>
    </row>
    <row r="31" spans="2:16" ht="14.25" customHeight="1">
      <c r="B31" s="94">
        <v>27</v>
      </c>
      <c r="C31" s="49"/>
      <c r="D31" s="48"/>
      <c r="E31" s="48"/>
      <c r="F31" s="59"/>
      <c r="G31" s="60"/>
      <c r="H31" s="83"/>
      <c r="I31" s="23" t="str">
        <f>IF(F31&lt;&gt;"",VLOOKUP(F31,'競技区分 (table)'!$B$15:$K$20,4,FALSE),"")</f>
        <v/>
      </c>
      <c r="J31" s="23" t="str">
        <f>IF(G31&lt;&gt;"",VLOOKUP(G31,'競技区分 (table)'!$B$7:$K$14,4,FALSE),"")</f>
        <v/>
      </c>
      <c r="L31" s="23">
        <f>IF(I31&lt;&gt;"",VLOOKUP(I31,'競技区分 (table)'!$E$15:$G$20,3,FALSE),0)</f>
        <v>0</v>
      </c>
      <c r="M31" s="23">
        <f>IF(J31&lt;&gt;"",VLOOKUP(J31,'競技区分 (table)'!$E$7:$G$14,3,FALSE),0)</f>
        <v>0</v>
      </c>
      <c r="N31" s="23">
        <f t="shared" si="0"/>
        <v>0</v>
      </c>
      <c r="O31" s="24"/>
      <c r="P31" s="24"/>
    </row>
    <row r="32" spans="2:16" ht="14.25" customHeight="1">
      <c r="B32" s="94">
        <v>28</v>
      </c>
      <c r="C32" s="49"/>
      <c r="D32" s="48"/>
      <c r="E32" s="48"/>
      <c r="F32" s="59"/>
      <c r="G32" s="60"/>
      <c r="H32" s="83"/>
      <c r="I32" s="23" t="str">
        <f>IF(F32&lt;&gt;"",VLOOKUP(F32,'競技区分 (table)'!$B$15:$K$20,4,FALSE),"")</f>
        <v/>
      </c>
      <c r="J32" s="23" t="str">
        <f>IF(G32&lt;&gt;"",VLOOKUP(G32,'競技区分 (table)'!$B$7:$K$14,4,FALSE),"")</f>
        <v/>
      </c>
      <c r="L32" s="23">
        <f>IF(I32&lt;&gt;"",VLOOKUP(I32,'競技区分 (table)'!$E$15:$G$20,3,FALSE),0)</f>
        <v>0</v>
      </c>
      <c r="M32" s="23">
        <f>IF(J32&lt;&gt;"",VLOOKUP(J32,'競技区分 (table)'!$E$7:$G$14,3,FALSE),0)</f>
        <v>0</v>
      </c>
      <c r="N32" s="23">
        <f t="shared" si="0"/>
        <v>0</v>
      </c>
      <c r="O32" s="24"/>
      <c r="P32" s="24"/>
    </row>
    <row r="33" spans="2:16" ht="14.25" customHeight="1">
      <c r="B33" s="94">
        <v>29</v>
      </c>
      <c r="C33" s="49"/>
      <c r="D33" s="48"/>
      <c r="E33" s="48"/>
      <c r="F33" s="59"/>
      <c r="G33" s="60"/>
      <c r="H33" s="83"/>
      <c r="I33" s="23" t="str">
        <f>IF(F33&lt;&gt;"",VLOOKUP(F33,'競技区分 (table)'!$B$15:$K$20,4,FALSE),"")</f>
        <v/>
      </c>
      <c r="J33" s="23" t="str">
        <f>IF(G33&lt;&gt;"",VLOOKUP(G33,'競技区分 (table)'!$B$7:$K$14,4,FALSE),"")</f>
        <v/>
      </c>
      <c r="L33" s="23">
        <f>IF(I33&lt;&gt;"",VLOOKUP(I33,'競技区分 (table)'!$E$15:$G$20,3,FALSE),0)</f>
        <v>0</v>
      </c>
      <c r="M33" s="23">
        <f>IF(J33&lt;&gt;"",VLOOKUP(J33,'競技区分 (table)'!$E$7:$G$14,3,FALSE),0)</f>
        <v>0</v>
      </c>
      <c r="N33" s="23">
        <f t="shared" si="0"/>
        <v>0</v>
      </c>
      <c r="O33" s="24"/>
      <c r="P33" s="24"/>
    </row>
    <row r="34" spans="2:16" ht="14.25" customHeight="1">
      <c r="B34" s="94">
        <v>30</v>
      </c>
      <c r="C34" s="49"/>
      <c r="D34" s="48"/>
      <c r="E34" s="48"/>
      <c r="F34" s="59"/>
      <c r="G34" s="60"/>
      <c r="H34" s="83"/>
      <c r="I34" s="23" t="str">
        <f>IF(F34&lt;&gt;"",VLOOKUP(F34,'競技区分 (table)'!$B$15:$K$20,4,FALSE),"")</f>
        <v/>
      </c>
      <c r="J34" s="23" t="str">
        <f>IF(G34&lt;&gt;"",VLOOKUP(G34,'競技区分 (table)'!$B$7:$K$14,4,FALSE),"")</f>
        <v/>
      </c>
      <c r="L34" s="23">
        <f>IF(I34&lt;&gt;"",VLOOKUP(I34,'競技区分 (table)'!$E$15:$G$20,3,FALSE),0)</f>
        <v>0</v>
      </c>
      <c r="M34" s="23">
        <f>IF(J34&lt;&gt;"",VLOOKUP(J34,'競技区分 (table)'!$E$7:$G$14,3,FALSE),0)</f>
        <v>0</v>
      </c>
      <c r="N34" s="23">
        <f t="shared" si="0"/>
        <v>0</v>
      </c>
      <c r="O34" s="24"/>
      <c r="P34" s="24"/>
    </row>
    <row r="35" spans="2:16" ht="14.25" customHeight="1">
      <c r="B35" s="94">
        <v>31</v>
      </c>
      <c r="C35" s="49"/>
      <c r="D35" s="48"/>
      <c r="E35" s="48"/>
      <c r="F35" s="59"/>
      <c r="G35" s="60"/>
      <c r="H35" s="83"/>
      <c r="I35" s="23" t="str">
        <f>IF(F35&lt;&gt;"",VLOOKUP(F35,'競技区分 (table)'!$B$15:$K$20,4,FALSE),"")</f>
        <v/>
      </c>
      <c r="J35" s="23" t="str">
        <f>IF(G35&lt;&gt;"",VLOOKUP(G35,'競技区分 (table)'!$B$7:$K$14,4,FALSE),"")</f>
        <v/>
      </c>
      <c r="L35" s="23">
        <f>IF(I35&lt;&gt;"",VLOOKUP(I35,'競技区分 (table)'!$E$15:$G$20,3,FALSE),0)</f>
        <v>0</v>
      </c>
      <c r="M35" s="23">
        <f>IF(J35&lt;&gt;"",VLOOKUP(J35,'競技区分 (table)'!$E$7:$G$14,3,FALSE),0)</f>
        <v>0</v>
      </c>
      <c r="N35" s="23">
        <f t="shared" si="0"/>
        <v>0</v>
      </c>
      <c r="O35" s="24"/>
      <c r="P35" s="24"/>
    </row>
    <row r="36" spans="2:16" ht="14.25" customHeight="1">
      <c r="B36" s="94">
        <v>32</v>
      </c>
      <c r="C36" s="49"/>
      <c r="D36" s="48"/>
      <c r="E36" s="48"/>
      <c r="F36" s="59"/>
      <c r="G36" s="60"/>
      <c r="H36" s="83"/>
      <c r="I36" s="23" t="str">
        <f>IF(F36&lt;&gt;"",VLOOKUP(F36,'競技区分 (table)'!$B$15:$K$20,4,FALSE),"")</f>
        <v/>
      </c>
      <c r="J36" s="23" t="str">
        <f>IF(G36&lt;&gt;"",VLOOKUP(G36,'競技区分 (table)'!$B$7:$K$14,4,FALSE),"")</f>
        <v/>
      </c>
      <c r="L36" s="23">
        <f>IF(I36&lt;&gt;"",VLOOKUP(I36,'競技区分 (table)'!$E$15:$G$20,3,FALSE),0)</f>
        <v>0</v>
      </c>
      <c r="M36" s="23">
        <f>IF(J36&lt;&gt;"",VLOOKUP(J36,'競技区分 (table)'!$E$7:$G$14,3,FALSE),0)</f>
        <v>0</v>
      </c>
      <c r="N36" s="23">
        <f t="shared" si="0"/>
        <v>0</v>
      </c>
      <c r="O36" s="24"/>
      <c r="P36" s="24"/>
    </row>
    <row r="37" spans="2:16" ht="14.25" customHeight="1">
      <c r="B37" s="94">
        <v>33</v>
      </c>
      <c r="C37" s="49"/>
      <c r="D37" s="48"/>
      <c r="E37" s="48"/>
      <c r="F37" s="59"/>
      <c r="G37" s="60"/>
      <c r="H37" s="83"/>
      <c r="I37" s="23" t="str">
        <f>IF(F37&lt;&gt;"",VLOOKUP(F37,'競技区分 (table)'!$B$15:$K$20,4,FALSE),"")</f>
        <v/>
      </c>
      <c r="J37" s="23" t="str">
        <f>IF(G37&lt;&gt;"",VLOOKUP(G37,'競技区分 (table)'!$B$7:$K$14,4,FALSE),"")</f>
        <v/>
      </c>
      <c r="L37" s="23">
        <f>IF(I37&lt;&gt;"",VLOOKUP(I37,'競技区分 (table)'!$E$15:$G$20,3,FALSE),0)</f>
        <v>0</v>
      </c>
      <c r="M37" s="23">
        <f>IF(J37&lt;&gt;"",VLOOKUP(J37,'競技区分 (table)'!$E$7:$G$14,3,FALSE),0)</f>
        <v>0</v>
      </c>
      <c r="N37" s="23">
        <f t="shared" si="0"/>
        <v>0</v>
      </c>
      <c r="O37" s="24"/>
      <c r="P37" s="24"/>
    </row>
    <row r="38" spans="2:16" ht="14.25" customHeight="1">
      <c r="B38" s="94">
        <v>34</v>
      </c>
      <c r="C38" s="49"/>
      <c r="D38" s="48"/>
      <c r="E38" s="48"/>
      <c r="F38" s="59"/>
      <c r="G38" s="60"/>
      <c r="H38" s="83"/>
      <c r="I38" s="23" t="str">
        <f>IF(F38&lt;&gt;"",VLOOKUP(F38,'競技区分 (table)'!$B$15:$K$20,4,FALSE),"")</f>
        <v/>
      </c>
      <c r="J38" s="23" t="str">
        <f>IF(G38&lt;&gt;"",VLOOKUP(G38,'競技区分 (table)'!$B$7:$K$14,4,FALSE),"")</f>
        <v/>
      </c>
      <c r="L38" s="23">
        <f>IF(I38&lt;&gt;"",VLOOKUP(I38,'競技区分 (table)'!$E$15:$G$20,3,FALSE),0)</f>
        <v>0</v>
      </c>
      <c r="M38" s="23">
        <f>IF(J38&lt;&gt;"",VLOOKUP(J38,'競技区分 (table)'!$E$7:$G$14,3,FALSE),0)</f>
        <v>0</v>
      </c>
      <c r="N38" s="23">
        <f t="shared" si="0"/>
        <v>0</v>
      </c>
      <c r="O38" s="24"/>
      <c r="P38" s="24"/>
    </row>
    <row r="39" spans="2:16" ht="14.25" customHeight="1">
      <c r="B39" s="94">
        <v>35</v>
      </c>
      <c r="C39" s="49"/>
      <c r="D39" s="48"/>
      <c r="E39" s="48"/>
      <c r="F39" s="59"/>
      <c r="G39" s="60"/>
      <c r="H39" s="83"/>
      <c r="I39" s="23" t="str">
        <f>IF(F39&lt;&gt;"",VLOOKUP(F39,'競技区分 (table)'!$B$15:$K$20,4,FALSE),"")</f>
        <v/>
      </c>
      <c r="J39" s="23" t="str">
        <f>IF(G39&lt;&gt;"",VLOOKUP(G39,'競技区分 (table)'!$B$7:$K$14,4,FALSE),"")</f>
        <v/>
      </c>
      <c r="L39" s="23">
        <f>IF(I39&lt;&gt;"",VLOOKUP(I39,'競技区分 (table)'!$E$15:$G$20,3,FALSE),0)</f>
        <v>0</v>
      </c>
      <c r="M39" s="23">
        <f>IF(J39&lt;&gt;"",VLOOKUP(J39,'競技区分 (table)'!$E$7:$G$14,3,FALSE),0)</f>
        <v>0</v>
      </c>
      <c r="N39" s="23">
        <f t="shared" si="0"/>
        <v>0</v>
      </c>
      <c r="O39" s="24"/>
      <c r="P39" s="24"/>
    </row>
    <row r="40" spans="2:16" ht="14.25" customHeight="1">
      <c r="B40" s="94">
        <v>36</v>
      </c>
      <c r="C40" s="49"/>
      <c r="D40" s="48"/>
      <c r="E40" s="48"/>
      <c r="F40" s="59"/>
      <c r="G40" s="60"/>
      <c r="H40" s="83"/>
      <c r="I40" s="23" t="str">
        <f>IF(F40&lt;&gt;"",VLOOKUP(F40,'競技区分 (table)'!$B$15:$K$20,4,FALSE),"")</f>
        <v/>
      </c>
      <c r="J40" s="23" t="str">
        <f>IF(G40&lt;&gt;"",VLOOKUP(G40,'競技区分 (table)'!$B$7:$K$14,4,FALSE),"")</f>
        <v/>
      </c>
      <c r="L40" s="23">
        <f>IF(I40&lt;&gt;"",VLOOKUP(I40,'競技区分 (table)'!$E$15:$G$20,3,FALSE),0)</f>
        <v>0</v>
      </c>
      <c r="M40" s="23">
        <f>IF(J40&lt;&gt;"",VLOOKUP(J40,'競技区分 (table)'!$E$7:$G$14,3,FALSE),0)</f>
        <v>0</v>
      </c>
      <c r="N40" s="23">
        <f t="shared" si="0"/>
        <v>0</v>
      </c>
      <c r="O40" s="24"/>
      <c r="P40" s="24"/>
    </row>
    <row r="41" spans="2:16" ht="14.25" customHeight="1">
      <c r="B41" s="94">
        <v>37</v>
      </c>
      <c r="C41" s="49"/>
      <c r="D41" s="48"/>
      <c r="E41" s="48"/>
      <c r="F41" s="59"/>
      <c r="G41" s="60"/>
      <c r="H41" s="83"/>
      <c r="I41" s="23" t="str">
        <f>IF(F41&lt;&gt;"",VLOOKUP(F41,'競技区分 (table)'!$B$15:$K$20,4,FALSE),"")</f>
        <v/>
      </c>
      <c r="J41" s="23" t="str">
        <f>IF(G41&lt;&gt;"",VLOOKUP(G41,'競技区分 (table)'!$B$7:$K$14,4,FALSE),"")</f>
        <v/>
      </c>
      <c r="L41" s="23">
        <f>IF(I41&lt;&gt;"",VLOOKUP(I41,'競技区分 (table)'!$E$15:$G$20,3,FALSE),0)</f>
        <v>0</v>
      </c>
      <c r="M41" s="23">
        <f>IF(J41&lt;&gt;"",VLOOKUP(J41,'競技区分 (table)'!$E$7:$G$14,3,FALSE),0)</f>
        <v>0</v>
      </c>
      <c r="N41" s="23">
        <f t="shared" si="0"/>
        <v>0</v>
      </c>
      <c r="O41" s="24"/>
      <c r="P41" s="24"/>
    </row>
    <row r="42" spans="2:16" ht="14.25" customHeight="1">
      <c r="B42" s="94">
        <v>38</v>
      </c>
      <c r="C42" s="49"/>
      <c r="D42" s="48"/>
      <c r="E42" s="48"/>
      <c r="F42" s="59"/>
      <c r="G42" s="60"/>
      <c r="H42" s="83"/>
      <c r="I42" s="23" t="str">
        <f>IF(F42&lt;&gt;"",VLOOKUP(F42,'競技区分 (table)'!$B$15:$K$20,4,FALSE),"")</f>
        <v/>
      </c>
      <c r="J42" s="23" t="str">
        <f>IF(G42&lt;&gt;"",VLOOKUP(G42,'競技区分 (table)'!$B$7:$K$14,4,FALSE),"")</f>
        <v/>
      </c>
      <c r="L42" s="23">
        <f>IF(I42&lt;&gt;"",VLOOKUP(I42,'競技区分 (table)'!$E$15:$G$20,3,FALSE),0)</f>
        <v>0</v>
      </c>
      <c r="M42" s="23">
        <f>IF(J42&lt;&gt;"",VLOOKUP(J42,'競技区分 (table)'!$E$7:$G$14,3,FALSE),0)</f>
        <v>0</v>
      </c>
      <c r="N42" s="23">
        <f t="shared" si="0"/>
        <v>0</v>
      </c>
      <c r="O42" s="24"/>
      <c r="P42" s="24"/>
    </row>
    <row r="43" spans="2:16" ht="14.25" customHeight="1">
      <c r="B43" s="94">
        <v>39</v>
      </c>
      <c r="C43" s="49"/>
      <c r="D43" s="48"/>
      <c r="E43" s="48"/>
      <c r="F43" s="59"/>
      <c r="G43" s="60"/>
      <c r="H43" s="83"/>
      <c r="I43" s="23" t="str">
        <f>IF(F43&lt;&gt;"",VLOOKUP(F43,'競技区分 (table)'!$B$15:$K$20,4,FALSE),"")</f>
        <v/>
      </c>
      <c r="J43" s="23" t="str">
        <f>IF(G43&lt;&gt;"",VLOOKUP(G43,'競技区分 (table)'!$B$7:$K$14,4,FALSE),"")</f>
        <v/>
      </c>
      <c r="L43" s="23">
        <f>IF(I43&lt;&gt;"",VLOOKUP(I43,'競技区分 (table)'!$E$15:$G$20,3,FALSE),0)</f>
        <v>0</v>
      </c>
      <c r="M43" s="23">
        <f>IF(J43&lt;&gt;"",VLOOKUP(J43,'競技区分 (table)'!$E$7:$G$14,3,FALSE),0)</f>
        <v>0</v>
      </c>
      <c r="N43" s="23">
        <f t="shared" si="0"/>
        <v>0</v>
      </c>
      <c r="O43" s="24"/>
      <c r="P43" s="24"/>
    </row>
    <row r="44" spans="2:16" ht="14.25" customHeight="1">
      <c r="B44" s="94">
        <v>40</v>
      </c>
      <c r="C44" s="49"/>
      <c r="D44" s="48"/>
      <c r="E44" s="48"/>
      <c r="F44" s="59"/>
      <c r="G44" s="60"/>
      <c r="H44" s="83"/>
      <c r="I44" s="23" t="str">
        <f>IF(F44&lt;&gt;"",VLOOKUP(F44,'競技区分 (table)'!$B$15:$K$20,4,FALSE),"")</f>
        <v/>
      </c>
      <c r="J44" s="23" t="str">
        <f>IF(G44&lt;&gt;"",VLOOKUP(G44,'競技区分 (table)'!$B$7:$K$14,4,FALSE),"")</f>
        <v/>
      </c>
      <c r="L44" s="23">
        <f>IF(I44&lt;&gt;"",VLOOKUP(I44,'競技区分 (table)'!$E$15:$G$20,3,FALSE),0)</f>
        <v>0</v>
      </c>
      <c r="M44" s="23">
        <f>IF(J44&lt;&gt;"",VLOOKUP(J44,'競技区分 (table)'!$E$7:$G$14,3,FALSE),0)</f>
        <v>0</v>
      </c>
      <c r="N44" s="23">
        <f t="shared" si="0"/>
        <v>0</v>
      </c>
      <c r="O44" s="24"/>
      <c r="P44" s="24"/>
    </row>
    <row r="45" spans="2:16" ht="14.25" customHeight="1">
      <c r="B45" s="94">
        <v>41</v>
      </c>
      <c r="C45" s="49"/>
      <c r="D45" s="48"/>
      <c r="E45" s="48"/>
      <c r="F45" s="59"/>
      <c r="G45" s="60"/>
      <c r="H45" s="83"/>
      <c r="I45" s="23" t="str">
        <f>IF(F45&lt;&gt;"",VLOOKUP(F45,'競技区分 (table)'!$B$15:$K$20,4,FALSE),"")</f>
        <v/>
      </c>
      <c r="J45" s="23" t="str">
        <f>IF(G45&lt;&gt;"",VLOOKUP(G45,'競技区分 (table)'!$B$7:$K$14,4,FALSE),"")</f>
        <v/>
      </c>
      <c r="L45" s="23">
        <f>IF(I45&lt;&gt;"",VLOOKUP(I45,'競技区分 (table)'!$E$15:$G$20,3,FALSE),0)</f>
        <v>0</v>
      </c>
      <c r="M45" s="23">
        <f>IF(J45&lt;&gt;"",VLOOKUP(J45,'競技区分 (table)'!$E$7:$G$14,3,FALSE),0)</f>
        <v>0</v>
      </c>
      <c r="N45" s="23">
        <f t="shared" si="0"/>
        <v>0</v>
      </c>
      <c r="O45" s="24"/>
      <c r="P45" s="24"/>
    </row>
    <row r="46" spans="2:16" ht="14.25" customHeight="1">
      <c r="B46" s="94">
        <v>42</v>
      </c>
      <c r="C46" s="49"/>
      <c r="D46" s="48"/>
      <c r="E46" s="48"/>
      <c r="F46" s="59"/>
      <c r="G46" s="60"/>
      <c r="H46" s="83"/>
      <c r="I46" s="23" t="str">
        <f>IF(F46&lt;&gt;"",VLOOKUP(F46,'競技区分 (table)'!$B$15:$K$20,4,FALSE),"")</f>
        <v/>
      </c>
      <c r="J46" s="23" t="str">
        <f>IF(G46&lt;&gt;"",VLOOKUP(G46,'競技区分 (table)'!$B$7:$K$14,4,FALSE),"")</f>
        <v/>
      </c>
      <c r="L46" s="23">
        <f>IF(I46&lt;&gt;"",VLOOKUP(I46,'競技区分 (table)'!$E$15:$G$20,3,FALSE),0)</f>
        <v>0</v>
      </c>
      <c r="M46" s="23">
        <f>IF(J46&lt;&gt;"",VLOOKUP(J46,'競技区分 (table)'!$E$7:$G$14,3,FALSE),0)</f>
        <v>0</v>
      </c>
      <c r="N46" s="23">
        <f t="shared" si="0"/>
        <v>0</v>
      </c>
      <c r="O46" s="24"/>
      <c r="P46" s="24"/>
    </row>
    <row r="47" spans="2:16" ht="14.25" customHeight="1">
      <c r="B47" s="94">
        <v>43</v>
      </c>
      <c r="C47" s="49"/>
      <c r="D47" s="48"/>
      <c r="E47" s="48"/>
      <c r="F47" s="59"/>
      <c r="G47" s="60"/>
      <c r="H47" s="83"/>
      <c r="I47" s="23" t="str">
        <f>IF(F47&lt;&gt;"",VLOOKUP(F47,'競技区分 (table)'!$B$15:$K$20,4,FALSE),"")</f>
        <v/>
      </c>
      <c r="J47" s="23" t="str">
        <f>IF(G47&lt;&gt;"",VLOOKUP(G47,'競技区分 (table)'!$B$7:$K$14,4,FALSE),"")</f>
        <v/>
      </c>
      <c r="L47" s="23">
        <f>IF(I47&lt;&gt;"",VLOOKUP(I47,'競技区分 (table)'!$E$15:$G$20,3,FALSE),0)</f>
        <v>0</v>
      </c>
      <c r="M47" s="23">
        <f>IF(J47&lt;&gt;"",VLOOKUP(J47,'競技区分 (table)'!$E$7:$G$14,3,FALSE),0)</f>
        <v>0</v>
      </c>
      <c r="N47" s="23">
        <f t="shared" si="0"/>
        <v>0</v>
      </c>
      <c r="O47" s="24"/>
      <c r="P47" s="24"/>
    </row>
    <row r="48" spans="2:16" ht="14.25" customHeight="1">
      <c r="B48" s="94">
        <v>44</v>
      </c>
      <c r="C48" s="49"/>
      <c r="D48" s="48"/>
      <c r="E48" s="48"/>
      <c r="F48" s="59"/>
      <c r="G48" s="60"/>
      <c r="H48" s="83"/>
      <c r="I48" s="23" t="str">
        <f>IF(F48&lt;&gt;"",VLOOKUP(F48,'競技区分 (table)'!$B$15:$K$20,4,FALSE),"")</f>
        <v/>
      </c>
      <c r="J48" s="23" t="str">
        <f>IF(G48&lt;&gt;"",VLOOKUP(G48,'競技区分 (table)'!$B$7:$K$14,4,FALSE),"")</f>
        <v/>
      </c>
      <c r="L48" s="23">
        <f>IF(I48&lt;&gt;"",VLOOKUP(I48,'競技区分 (table)'!$E$15:$G$20,3,FALSE),0)</f>
        <v>0</v>
      </c>
      <c r="M48" s="23">
        <f>IF(J48&lt;&gt;"",VLOOKUP(J48,'競技区分 (table)'!$E$7:$G$14,3,FALSE),0)</f>
        <v>0</v>
      </c>
      <c r="N48" s="23">
        <f t="shared" si="0"/>
        <v>0</v>
      </c>
      <c r="O48" s="24"/>
      <c r="P48" s="24"/>
    </row>
    <row r="49" spans="2:16" ht="14.25" customHeight="1">
      <c r="B49" s="94">
        <v>45</v>
      </c>
      <c r="C49" s="49"/>
      <c r="D49" s="48"/>
      <c r="E49" s="48"/>
      <c r="F49" s="59"/>
      <c r="G49" s="60"/>
      <c r="H49" s="83"/>
      <c r="I49" s="23" t="str">
        <f>IF(F49&lt;&gt;"",VLOOKUP(F49,'競技区分 (table)'!$B$15:$K$20,4,FALSE),"")</f>
        <v/>
      </c>
      <c r="J49" s="23" t="str">
        <f>IF(G49&lt;&gt;"",VLOOKUP(G49,'競技区分 (table)'!$B$7:$K$14,4,FALSE),"")</f>
        <v/>
      </c>
      <c r="L49" s="23">
        <f>IF(I49&lt;&gt;"",VLOOKUP(I49,'競技区分 (table)'!$E$15:$G$20,3,FALSE),0)</f>
        <v>0</v>
      </c>
      <c r="M49" s="23">
        <f>IF(J49&lt;&gt;"",VLOOKUP(J49,'競技区分 (table)'!$E$7:$G$14,3,FALSE),0)</f>
        <v>0</v>
      </c>
      <c r="N49" s="23">
        <f t="shared" si="0"/>
        <v>0</v>
      </c>
      <c r="O49" s="24"/>
      <c r="P49" s="24"/>
    </row>
    <row r="50" spans="2:16" ht="14.25" customHeight="1">
      <c r="B50" s="94">
        <v>46</v>
      </c>
      <c r="C50" s="49"/>
      <c r="D50" s="48"/>
      <c r="E50" s="48"/>
      <c r="F50" s="59"/>
      <c r="G50" s="60"/>
      <c r="H50" s="83"/>
      <c r="I50" s="23" t="str">
        <f>IF(F50&lt;&gt;"",VLOOKUP(F50,'競技区分 (table)'!$B$15:$K$20,4,FALSE),"")</f>
        <v/>
      </c>
      <c r="J50" s="23" t="str">
        <f>IF(G50&lt;&gt;"",VLOOKUP(G50,'競技区分 (table)'!$B$7:$K$14,4,FALSE),"")</f>
        <v/>
      </c>
      <c r="L50" s="23">
        <f>IF(I50&lt;&gt;"",VLOOKUP(I50,'競技区分 (table)'!$E$15:$G$20,3,FALSE),0)</f>
        <v>0</v>
      </c>
      <c r="M50" s="23">
        <f>IF(J50&lt;&gt;"",VLOOKUP(J50,'競技区分 (table)'!$E$7:$G$14,3,FALSE),0)</f>
        <v>0</v>
      </c>
      <c r="N50" s="23">
        <f t="shared" si="0"/>
        <v>0</v>
      </c>
      <c r="O50" s="24"/>
      <c r="P50" s="24"/>
    </row>
    <row r="51" spans="2:16" ht="14.25" customHeight="1">
      <c r="B51" s="94">
        <v>47</v>
      </c>
      <c r="C51" s="49"/>
      <c r="D51" s="48"/>
      <c r="E51" s="48"/>
      <c r="F51" s="59"/>
      <c r="G51" s="60"/>
      <c r="H51" s="83"/>
      <c r="I51" s="23" t="str">
        <f>IF(F51&lt;&gt;"",VLOOKUP(F51,'競技区分 (table)'!$B$15:$K$20,4,FALSE),"")</f>
        <v/>
      </c>
      <c r="J51" s="23" t="str">
        <f>IF(G51&lt;&gt;"",VLOOKUP(G51,'競技区分 (table)'!$B$7:$K$14,4,FALSE),"")</f>
        <v/>
      </c>
      <c r="L51" s="23">
        <f>IF(I51&lt;&gt;"",VLOOKUP(I51,'競技区分 (table)'!$E$15:$G$20,3,FALSE),0)</f>
        <v>0</v>
      </c>
      <c r="M51" s="23">
        <f>IF(J51&lt;&gt;"",VLOOKUP(J51,'競技区分 (table)'!$E$7:$G$14,3,FALSE),0)</f>
        <v>0</v>
      </c>
      <c r="N51" s="23">
        <f t="shared" si="0"/>
        <v>0</v>
      </c>
      <c r="O51" s="24"/>
      <c r="P51" s="24"/>
    </row>
    <row r="52" spans="2:16" ht="14.25" customHeight="1">
      <c r="B52" s="94">
        <v>48</v>
      </c>
      <c r="C52" s="49"/>
      <c r="D52" s="48"/>
      <c r="E52" s="48"/>
      <c r="F52" s="59"/>
      <c r="G52" s="60"/>
      <c r="H52" s="83"/>
      <c r="I52" s="23" t="str">
        <f>IF(F52&lt;&gt;"",VLOOKUP(F52,'競技区分 (table)'!$B$15:$K$20,4,FALSE),"")</f>
        <v/>
      </c>
      <c r="J52" s="23" t="str">
        <f>IF(G52&lt;&gt;"",VLOOKUP(G52,'競技区分 (table)'!$B$7:$K$14,4,FALSE),"")</f>
        <v/>
      </c>
      <c r="L52" s="23">
        <f>IF(I52&lt;&gt;"",VLOOKUP(I52,'競技区分 (table)'!$E$15:$G$20,3,FALSE),0)</f>
        <v>0</v>
      </c>
      <c r="M52" s="23">
        <f>IF(J52&lt;&gt;"",VLOOKUP(J52,'競技区分 (table)'!$E$7:$G$14,3,FALSE),0)</f>
        <v>0</v>
      </c>
      <c r="N52" s="23">
        <f t="shared" si="0"/>
        <v>0</v>
      </c>
      <c r="O52" s="24"/>
      <c r="P52" s="24"/>
    </row>
    <row r="53" spans="2:16" ht="14.25" customHeight="1">
      <c r="B53" s="94">
        <v>49</v>
      </c>
      <c r="C53" s="49"/>
      <c r="D53" s="48"/>
      <c r="E53" s="48"/>
      <c r="F53" s="59"/>
      <c r="G53" s="60"/>
      <c r="H53" s="83"/>
      <c r="I53" s="23" t="str">
        <f>IF(F53&lt;&gt;"",VLOOKUP(F53,'競技区分 (table)'!$B$15:$K$20,4,FALSE),"")</f>
        <v/>
      </c>
      <c r="J53" s="23" t="str">
        <f>IF(G53&lt;&gt;"",VLOOKUP(G53,'競技区分 (table)'!$B$7:$K$14,4,FALSE),"")</f>
        <v/>
      </c>
      <c r="L53" s="23">
        <f>IF(I53&lt;&gt;"",VLOOKUP(I53,'競技区分 (table)'!$E$15:$G$20,3,FALSE),0)</f>
        <v>0</v>
      </c>
      <c r="M53" s="23">
        <f>IF(J53&lt;&gt;"",VLOOKUP(J53,'競技区分 (table)'!$E$7:$G$14,3,FALSE),0)</f>
        <v>0</v>
      </c>
      <c r="N53" s="23">
        <f t="shared" si="0"/>
        <v>0</v>
      </c>
      <c r="O53" s="24"/>
      <c r="P53" s="24"/>
    </row>
    <row r="54" spans="2:16" ht="14.25" customHeight="1">
      <c r="B54" s="94">
        <v>50</v>
      </c>
      <c r="C54" s="49"/>
      <c r="D54" s="48"/>
      <c r="E54" s="48"/>
      <c r="F54" s="59"/>
      <c r="G54" s="60"/>
      <c r="H54" s="83"/>
      <c r="I54" s="23" t="str">
        <f>IF(F54&lt;&gt;"",VLOOKUP(F54,'競技区分 (table)'!$B$15:$K$20,4,FALSE),"")</f>
        <v/>
      </c>
      <c r="J54" s="23" t="str">
        <f>IF(G54&lt;&gt;"",VLOOKUP(G54,'競技区分 (table)'!$B$7:$K$14,4,FALSE),"")</f>
        <v/>
      </c>
      <c r="L54" s="23">
        <f>IF(I54&lt;&gt;"",VLOOKUP(I54,'競技区分 (table)'!$E$15:$G$20,3,FALSE),0)</f>
        <v>0</v>
      </c>
      <c r="M54" s="23">
        <f>IF(J54&lt;&gt;"",VLOOKUP(J54,'競技区分 (table)'!$E$7:$G$14,3,FALSE),0)</f>
        <v>0</v>
      </c>
      <c r="N54" s="23">
        <f t="shared" si="0"/>
        <v>0</v>
      </c>
      <c r="O54" s="24"/>
      <c r="P54" s="24"/>
    </row>
    <row r="55" spans="2:16" ht="14.25" customHeight="1">
      <c r="B55" s="94">
        <v>51</v>
      </c>
      <c r="C55" s="49"/>
      <c r="D55" s="48"/>
      <c r="E55" s="48"/>
      <c r="F55" s="59"/>
      <c r="G55" s="60"/>
      <c r="H55" s="83"/>
      <c r="I55" s="23" t="str">
        <f>IF(F55&lt;&gt;"",VLOOKUP(F55,'競技区分 (table)'!$B$15:$K$20,4,FALSE),"")</f>
        <v/>
      </c>
      <c r="J55" s="23" t="str">
        <f>IF(G55&lt;&gt;"",VLOOKUP(G55,'競技区分 (table)'!$B$7:$K$14,4,FALSE),"")</f>
        <v/>
      </c>
      <c r="L55" s="23">
        <f>IF(I55&lt;&gt;"",VLOOKUP(I55,'競技区分 (table)'!$E$15:$G$20,3,FALSE),0)</f>
        <v>0</v>
      </c>
      <c r="M55" s="23">
        <f>IF(J55&lt;&gt;"",VLOOKUP(J55,'競技区分 (table)'!$E$7:$G$14,3,FALSE),0)</f>
        <v>0</v>
      </c>
      <c r="N55" s="23">
        <f t="shared" si="0"/>
        <v>0</v>
      </c>
      <c r="O55" s="24"/>
      <c r="P55" s="24"/>
    </row>
    <row r="56" spans="2:16" ht="14.25" customHeight="1">
      <c r="B56" s="94">
        <v>52</v>
      </c>
      <c r="C56" s="49"/>
      <c r="D56" s="48"/>
      <c r="E56" s="48"/>
      <c r="F56" s="59"/>
      <c r="G56" s="60"/>
      <c r="H56" s="83"/>
      <c r="I56" s="23" t="str">
        <f>IF(F56&lt;&gt;"",VLOOKUP(F56,'競技区分 (table)'!$B$15:$K$20,4,FALSE),"")</f>
        <v/>
      </c>
      <c r="J56" s="23" t="str">
        <f>IF(G56&lt;&gt;"",VLOOKUP(G56,'競技区分 (table)'!$B$7:$K$14,4,FALSE),"")</f>
        <v/>
      </c>
      <c r="L56" s="23">
        <f>IF(I56&lt;&gt;"",VLOOKUP(I56,'競技区分 (table)'!$E$15:$G$20,3,FALSE),0)</f>
        <v>0</v>
      </c>
      <c r="M56" s="23">
        <f>IF(J56&lt;&gt;"",VLOOKUP(J56,'競技区分 (table)'!$E$7:$G$14,3,FALSE),0)</f>
        <v>0</v>
      </c>
      <c r="N56" s="23">
        <f t="shared" si="0"/>
        <v>0</v>
      </c>
      <c r="O56" s="24"/>
      <c r="P56" s="24"/>
    </row>
    <row r="57" spans="2:16" ht="14.25" customHeight="1">
      <c r="B57" s="94">
        <v>53</v>
      </c>
      <c r="C57" s="49"/>
      <c r="D57" s="48"/>
      <c r="E57" s="48"/>
      <c r="F57" s="59"/>
      <c r="G57" s="60"/>
      <c r="H57" s="83"/>
      <c r="I57" s="23" t="str">
        <f>IF(F57&lt;&gt;"",VLOOKUP(F57,'競技区分 (table)'!$B$15:$K$20,4,FALSE),"")</f>
        <v/>
      </c>
      <c r="J57" s="23" t="str">
        <f>IF(G57&lt;&gt;"",VLOOKUP(G57,'競技区分 (table)'!$B$7:$K$14,4,FALSE),"")</f>
        <v/>
      </c>
      <c r="L57" s="23">
        <f>IF(I57&lt;&gt;"",VLOOKUP(I57,'競技区分 (table)'!$E$15:$G$20,3,FALSE),0)</f>
        <v>0</v>
      </c>
      <c r="M57" s="23">
        <f>IF(J57&lt;&gt;"",VLOOKUP(J57,'競技区分 (table)'!$E$7:$G$14,3,FALSE),0)</f>
        <v>0</v>
      </c>
      <c r="N57" s="23">
        <f t="shared" si="0"/>
        <v>0</v>
      </c>
      <c r="O57" s="24"/>
      <c r="P57" s="24"/>
    </row>
    <row r="58" spans="2:16" ht="14.25" customHeight="1">
      <c r="B58" s="94">
        <v>54</v>
      </c>
      <c r="C58" s="49"/>
      <c r="D58" s="48"/>
      <c r="E58" s="48"/>
      <c r="F58" s="59"/>
      <c r="G58" s="60"/>
      <c r="H58" s="83"/>
      <c r="I58" s="23" t="str">
        <f>IF(F58&lt;&gt;"",VLOOKUP(F58,'競技区分 (table)'!$B$15:$K$20,4,FALSE),"")</f>
        <v/>
      </c>
      <c r="J58" s="23" t="str">
        <f>IF(G58&lt;&gt;"",VLOOKUP(G58,'競技区分 (table)'!$B$7:$K$14,4,FALSE),"")</f>
        <v/>
      </c>
      <c r="L58" s="23">
        <f>IF(I58&lt;&gt;"",VLOOKUP(I58,'競技区分 (table)'!$E$15:$G$20,3,FALSE),0)</f>
        <v>0</v>
      </c>
      <c r="M58" s="23">
        <f>IF(J58&lt;&gt;"",VLOOKUP(J58,'競技区分 (table)'!$E$7:$G$14,3,FALSE),0)</f>
        <v>0</v>
      </c>
      <c r="N58" s="23">
        <f t="shared" si="0"/>
        <v>0</v>
      </c>
      <c r="O58" s="24"/>
      <c r="P58" s="24"/>
    </row>
    <row r="59" spans="2:16" ht="14.25" customHeight="1">
      <c r="B59" s="94">
        <v>55</v>
      </c>
      <c r="C59" s="49"/>
      <c r="D59" s="48"/>
      <c r="E59" s="48"/>
      <c r="F59" s="59"/>
      <c r="G59" s="60"/>
      <c r="H59" s="83"/>
      <c r="I59" s="23" t="str">
        <f>IF(F59&lt;&gt;"",VLOOKUP(F59,'競技区分 (table)'!$B$15:$K$20,4,FALSE),"")</f>
        <v/>
      </c>
      <c r="J59" s="23" t="str">
        <f>IF(G59&lt;&gt;"",VLOOKUP(G59,'競技区分 (table)'!$B$7:$K$14,4,FALSE),"")</f>
        <v/>
      </c>
      <c r="L59" s="23">
        <f>IF(I59&lt;&gt;"",VLOOKUP(I59,'競技区分 (table)'!$E$15:$G$20,3,FALSE),0)</f>
        <v>0</v>
      </c>
      <c r="M59" s="23">
        <f>IF(J59&lt;&gt;"",VLOOKUP(J59,'競技区分 (table)'!$E$7:$G$14,3,FALSE),0)</f>
        <v>0</v>
      </c>
      <c r="N59" s="23">
        <f t="shared" si="0"/>
        <v>0</v>
      </c>
      <c r="O59" s="24"/>
      <c r="P59" s="24"/>
    </row>
    <row r="60" spans="2:16" ht="14.25" customHeight="1">
      <c r="B60" s="94">
        <v>56</v>
      </c>
      <c r="C60" s="49"/>
      <c r="D60" s="48"/>
      <c r="E60" s="48"/>
      <c r="F60" s="59"/>
      <c r="G60" s="60"/>
      <c r="H60" s="83"/>
      <c r="I60" s="23" t="str">
        <f>IF(F60&lt;&gt;"",VLOOKUP(F60,'競技区分 (table)'!$B$15:$K$20,4,FALSE),"")</f>
        <v/>
      </c>
      <c r="J60" s="23" t="str">
        <f>IF(G60&lt;&gt;"",VLOOKUP(G60,'競技区分 (table)'!$B$7:$K$14,4,FALSE),"")</f>
        <v/>
      </c>
      <c r="L60" s="23">
        <f>IF(I60&lt;&gt;"",VLOOKUP(I60,'競技区分 (table)'!$E$15:$G$20,3,FALSE),0)</f>
        <v>0</v>
      </c>
      <c r="M60" s="23">
        <f>IF(J60&lt;&gt;"",VLOOKUP(J60,'競技区分 (table)'!$E$7:$G$14,3,FALSE),0)</f>
        <v>0</v>
      </c>
      <c r="N60" s="23">
        <f t="shared" si="0"/>
        <v>0</v>
      </c>
      <c r="O60" s="24"/>
      <c r="P60" s="24"/>
    </row>
    <row r="61" spans="2:16" ht="14.25" customHeight="1">
      <c r="B61" s="94">
        <v>57</v>
      </c>
      <c r="C61" s="49"/>
      <c r="D61" s="48"/>
      <c r="E61" s="48"/>
      <c r="F61" s="59"/>
      <c r="G61" s="60"/>
      <c r="H61" s="83"/>
      <c r="I61" s="23" t="str">
        <f>IF(F61&lt;&gt;"",VLOOKUP(F61,'競技区分 (table)'!$B$15:$K$20,4,FALSE),"")</f>
        <v/>
      </c>
      <c r="J61" s="23" t="str">
        <f>IF(G61&lt;&gt;"",VLOOKUP(G61,'競技区分 (table)'!$B$7:$K$14,4,FALSE),"")</f>
        <v/>
      </c>
      <c r="L61" s="23">
        <f>IF(I61&lt;&gt;"",VLOOKUP(I61,'競技区分 (table)'!$E$15:$G$20,3,FALSE),0)</f>
        <v>0</v>
      </c>
      <c r="M61" s="23">
        <f>IF(J61&lt;&gt;"",VLOOKUP(J61,'競技区分 (table)'!$E$7:$G$14,3,FALSE),0)</f>
        <v>0</v>
      </c>
      <c r="N61" s="23">
        <f t="shared" si="0"/>
        <v>0</v>
      </c>
      <c r="O61" s="24"/>
      <c r="P61" s="24"/>
    </row>
    <row r="62" spans="2:16" ht="14.25" customHeight="1">
      <c r="B62" s="94">
        <v>58</v>
      </c>
      <c r="C62" s="49"/>
      <c r="D62" s="48"/>
      <c r="E62" s="48"/>
      <c r="F62" s="59"/>
      <c r="G62" s="60"/>
      <c r="H62" s="83"/>
      <c r="I62" s="23" t="str">
        <f>IF(F62&lt;&gt;"",VLOOKUP(F62,'競技区分 (table)'!$B$15:$K$20,4,FALSE),"")</f>
        <v/>
      </c>
      <c r="J62" s="23" t="str">
        <f>IF(G62&lt;&gt;"",VLOOKUP(G62,'競技区分 (table)'!$B$7:$K$14,4,FALSE),"")</f>
        <v/>
      </c>
      <c r="L62" s="23">
        <f>IF(I62&lt;&gt;"",VLOOKUP(I62,'競技区分 (table)'!$E$15:$G$20,3,FALSE),0)</f>
        <v>0</v>
      </c>
      <c r="M62" s="23">
        <f>IF(J62&lt;&gt;"",VLOOKUP(J62,'競技区分 (table)'!$E$7:$G$14,3,FALSE),0)</f>
        <v>0</v>
      </c>
      <c r="N62" s="23">
        <f t="shared" si="0"/>
        <v>0</v>
      </c>
      <c r="O62" s="24"/>
      <c r="P62" s="24"/>
    </row>
    <row r="63" spans="2:16" ht="14.25" customHeight="1">
      <c r="B63" s="94">
        <v>59</v>
      </c>
      <c r="C63" s="49"/>
      <c r="D63" s="48"/>
      <c r="E63" s="48"/>
      <c r="F63" s="59"/>
      <c r="G63" s="60"/>
      <c r="H63" s="83"/>
      <c r="I63" s="23" t="str">
        <f>IF(F63&lt;&gt;"",VLOOKUP(F63,'競技区分 (table)'!$B$15:$K$20,4,FALSE),"")</f>
        <v/>
      </c>
      <c r="J63" s="23" t="str">
        <f>IF(G63&lt;&gt;"",VLOOKUP(G63,'競技区分 (table)'!$B$7:$K$14,4,FALSE),"")</f>
        <v/>
      </c>
      <c r="L63" s="23">
        <f>IF(I63&lt;&gt;"",VLOOKUP(I63,'競技区分 (table)'!$E$15:$G$20,3,FALSE),0)</f>
        <v>0</v>
      </c>
      <c r="M63" s="23">
        <f>IF(J63&lt;&gt;"",VLOOKUP(J63,'競技区分 (table)'!$E$7:$G$14,3,FALSE),0)</f>
        <v>0</v>
      </c>
      <c r="N63" s="23">
        <f t="shared" si="0"/>
        <v>0</v>
      </c>
      <c r="O63" s="24"/>
      <c r="P63" s="24"/>
    </row>
    <row r="64" spans="2:16" ht="14.25" customHeight="1">
      <c r="B64" s="94">
        <v>60</v>
      </c>
      <c r="C64" s="49"/>
      <c r="D64" s="48"/>
      <c r="E64" s="48"/>
      <c r="F64" s="59"/>
      <c r="G64" s="60"/>
      <c r="H64" s="83"/>
      <c r="I64" s="23" t="str">
        <f>IF(F64&lt;&gt;"",VLOOKUP(F64,'競技区分 (table)'!$B$15:$K$20,4,FALSE),"")</f>
        <v/>
      </c>
      <c r="J64" s="23" t="str">
        <f>IF(G64&lt;&gt;"",VLOOKUP(G64,'競技区分 (table)'!$B$7:$K$14,4,FALSE),"")</f>
        <v/>
      </c>
      <c r="L64" s="23">
        <f>IF(I64&lt;&gt;"",VLOOKUP(I64,'競技区分 (table)'!$E$15:$G$20,3,FALSE),0)</f>
        <v>0</v>
      </c>
      <c r="M64" s="23">
        <f>IF(J64&lt;&gt;"",VLOOKUP(J64,'競技区分 (table)'!$E$7:$G$14,3,FALSE),0)</f>
        <v>0</v>
      </c>
      <c r="N64" s="23">
        <f t="shared" si="0"/>
        <v>0</v>
      </c>
      <c r="O64" s="24"/>
      <c r="P64" s="24"/>
    </row>
    <row r="65" spans="2:16" ht="14.25" customHeight="1">
      <c r="B65" s="94">
        <v>61</v>
      </c>
      <c r="C65" s="49"/>
      <c r="D65" s="48"/>
      <c r="E65" s="48"/>
      <c r="F65" s="59"/>
      <c r="G65" s="60"/>
      <c r="H65" s="83"/>
      <c r="I65" s="23" t="str">
        <f>IF(F65&lt;&gt;"",VLOOKUP(F65,'競技区分 (table)'!$B$15:$K$20,4,FALSE),"")</f>
        <v/>
      </c>
      <c r="J65" s="23" t="str">
        <f>IF(G65&lt;&gt;"",VLOOKUP(G65,'競技区分 (table)'!$B$7:$K$14,4,FALSE),"")</f>
        <v/>
      </c>
      <c r="L65" s="23">
        <f>IF(I65&lt;&gt;"",VLOOKUP(I65,'競技区分 (table)'!$E$15:$G$20,3,FALSE),0)</f>
        <v>0</v>
      </c>
      <c r="M65" s="23">
        <f>IF(J65&lt;&gt;"",VLOOKUP(J65,'競技区分 (table)'!$E$7:$G$14,3,FALSE),0)</f>
        <v>0</v>
      </c>
      <c r="N65" s="23">
        <f t="shared" si="0"/>
        <v>0</v>
      </c>
      <c r="O65" s="24"/>
      <c r="P65" s="24"/>
    </row>
    <row r="66" spans="2:16" ht="14.25" customHeight="1">
      <c r="B66" s="94">
        <v>62</v>
      </c>
      <c r="C66" s="49"/>
      <c r="D66" s="48"/>
      <c r="E66" s="48"/>
      <c r="F66" s="59"/>
      <c r="G66" s="60"/>
      <c r="H66" s="83"/>
      <c r="I66" s="23" t="str">
        <f>IF(F66&lt;&gt;"",VLOOKUP(F66,'競技区分 (table)'!$B$15:$K$20,4,FALSE),"")</f>
        <v/>
      </c>
      <c r="J66" s="23" t="str">
        <f>IF(G66&lt;&gt;"",VLOOKUP(G66,'競技区分 (table)'!$B$7:$K$14,4,FALSE),"")</f>
        <v/>
      </c>
      <c r="L66" s="23">
        <f>IF(I66&lt;&gt;"",VLOOKUP(I66,'競技区分 (table)'!$E$15:$G$20,3,FALSE),0)</f>
        <v>0</v>
      </c>
      <c r="M66" s="23">
        <f>IF(J66&lt;&gt;"",VLOOKUP(J66,'競技区分 (table)'!$E$7:$G$14,3,FALSE),0)</f>
        <v>0</v>
      </c>
      <c r="N66" s="23">
        <f t="shared" si="0"/>
        <v>0</v>
      </c>
      <c r="O66" s="24"/>
      <c r="P66" s="24"/>
    </row>
    <row r="67" spans="2:16" ht="14.25" customHeight="1">
      <c r="B67" s="94">
        <v>63</v>
      </c>
      <c r="C67" s="49"/>
      <c r="D67" s="48"/>
      <c r="E67" s="48"/>
      <c r="F67" s="59"/>
      <c r="G67" s="60"/>
      <c r="H67" s="83"/>
      <c r="I67" s="23" t="str">
        <f>IF(F67&lt;&gt;"",VLOOKUP(F67,'競技区分 (table)'!$B$15:$K$20,4,FALSE),"")</f>
        <v/>
      </c>
      <c r="J67" s="23" t="str">
        <f>IF(G67&lt;&gt;"",VLOOKUP(G67,'競技区分 (table)'!$B$7:$K$14,4,FALSE),"")</f>
        <v/>
      </c>
      <c r="L67" s="23">
        <f>IF(I67&lt;&gt;"",VLOOKUP(I67,'競技区分 (table)'!$E$15:$G$20,3,FALSE),0)</f>
        <v>0</v>
      </c>
      <c r="M67" s="23">
        <f>IF(J67&lt;&gt;"",VLOOKUP(J67,'競技区分 (table)'!$E$7:$G$14,3,FALSE),0)</f>
        <v>0</v>
      </c>
      <c r="N67" s="23">
        <f t="shared" si="0"/>
        <v>0</v>
      </c>
      <c r="O67" s="24"/>
      <c r="P67" s="24"/>
    </row>
    <row r="68" spans="2:16" ht="14.25" customHeight="1">
      <c r="B68" s="94">
        <v>64</v>
      </c>
      <c r="C68" s="49"/>
      <c r="D68" s="48"/>
      <c r="E68" s="48"/>
      <c r="F68" s="59"/>
      <c r="G68" s="60"/>
      <c r="H68" s="83"/>
      <c r="I68" s="23" t="str">
        <f>IF(F68&lt;&gt;"",VLOOKUP(F68,'競技区分 (table)'!$B$15:$K$20,4,FALSE),"")</f>
        <v/>
      </c>
      <c r="J68" s="23" t="str">
        <f>IF(G68&lt;&gt;"",VLOOKUP(G68,'競技区分 (table)'!$B$7:$K$14,4,FALSE),"")</f>
        <v/>
      </c>
      <c r="L68" s="23">
        <f>IF(I68&lt;&gt;"",VLOOKUP(I68,'競技区分 (table)'!$E$15:$G$20,3,FALSE),0)</f>
        <v>0</v>
      </c>
      <c r="M68" s="23">
        <f>IF(J68&lt;&gt;"",VLOOKUP(J68,'競技区分 (table)'!$E$7:$G$14,3,FALSE),0)</f>
        <v>0</v>
      </c>
      <c r="N68" s="23">
        <f t="shared" si="0"/>
        <v>0</v>
      </c>
      <c r="O68" s="24"/>
      <c r="P68" s="24"/>
    </row>
    <row r="69" spans="2:16" ht="14.25" customHeight="1">
      <c r="B69" s="94">
        <v>65</v>
      </c>
      <c r="C69" s="49"/>
      <c r="D69" s="48"/>
      <c r="E69" s="48"/>
      <c r="F69" s="59"/>
      <c r="G69" s="60"/>
      <c r="H69" s="83"/>
      <c r="I69" s="23" t="str">
        <f>IF(F69&lt;&gt;"",VLOOKUP(F69,'競技区分 (table)'!$B$15:$K$20,4,FALSE),"")</f>
        <v/>
      </c>
      <c r="J69" s="23" t="str">
        <f>IF(G69&lt;&gt;"",VLOOKUP(G69,'競技区分 (table)'!$B$7:$K$14,4,FALSE),"")</f>
        <v/>
      </c>
      <c r="L69" s="23">
        <f>IF(I69&lt;&gt;"",VLOOKUP(I69,'競技区分 (table)'!$E$15:$G$20,3,FALSE),0)</f>
        <v>0</v>
      </c>
      <c r="M69" s="23">
        <f>IF(J69&lt;&gt;"",VLOOKUP(J69,'競技区分 (table)'!$E$7:$G$14,3,FALSE),0)</f>
        <v>0</v>
      </c>
      <c r="N69" s="23">
        <f t="shared" si="0"/>
        <v>0</v>
      </c>
      <c r="O69" s="24"/>
      <c r="P69" s="24"/>
    </row>
    <row r="70" spans="2:16" ht="14.25" customHeight="1">
      <c r="B70" s="94">
        <v>66</v>
      </c>
      <c r="C70" s="49"/>
      <c r="D70" s="48"/>
      <c r="E70" s="48"/>
      <c r="F70" s="59"/>
      <c r="G70" s="60"/>
      <c r="H70" s="83"/>
      <c r="I70" s="23" t="str">
        <f>IF(F70&lt;&gt;"",VLOOKUP(F70,'競技区分 (table)'!$B$15:$K$20,4,FALSE),"")</f>
        <v/>
      </c>
      <c r="J70" s="23" t="str">
        <f>IF(G70&lt;&gt;"",VLOOKUP(G70,'競技区分 (table)'!$B$7:$K$14,4,FALSE),"")</f>
        <v/>
      </c>
      <c r="L70" s="23">
        <f>IF(I70&lt;&gt;"",VLOOKUP(I70,'競技区分 (table)'!$E$15:$G$20,3,FALSE),0)</f>
        <v>0</v>
      </c>
      <c r="M70" s="23">
        <f>IF(J70&lt;&gt;"",VLOOKUP(J70,'競技区分 (table)'!$E$7:$G$14,3,FALSE),0)</f>
        <v>0</v>
      </c>
      <c r="N70" s="23">
        <f t="shared" ref="N70:N124" si="1">+L70+M70</f>
        <v>0</v>
      </c>
      <c r="O70" s="24"/>
      <c r="P70" s="24"/>
    </row>
    <row r="71" spans="2:16" ht="14.25" customHeight="1">
      <c r="B71" s="94">
        <v>67</v>
      </c>
      <c r="C71" s="49"/>
      <c r="D71" s="48"/>
      <c r="E71" s="48"/>
      <c r="F71" s="59"/>
      <c r="G71" s="60"/>
      <c r="H71" s="83"/>
      <c r="I71" s="23" t="str">
        <f>IF(F71&lt;&gt;"",VLOOKUP(F71,'競技区分 (table)'!$B$15:$K$20,4,FALSE),"")</f>
        <v/>
      </c>
      <c r="J71" s="23" t="str">
        <f>IF(G71&lt;&gt;"",VLOOKUP(G71,'競技区分 (table)'!$B$7:$K$14,4,FALSE),"")</f>
        <v/>
      </c>
      <c r="L71" s="23">
        <f>IF(I71&lt;&gt;"",VLOOKUP(I71,'競技区分 (table)'!$E$15:$G$20,3,FALSE),0)</f>
        <v>0</v>
      </c>
      <c r="M71" s="23">
        <f>IF(J71&lt;&gt;"",VLOOKUP(J71,'競技区分 (table)'!$E$7:$G$14,3,FALSE),0)</f>
        <v>0</v>
      </c>
      <c r="N71" s="23">
        <f t="shared" si="1"/>
        <v>0</v>
      </c>
      <c r="O71" s="24"/>
      <c r="P71" s="24"/>
    </row>
    <row r="72" spans="2:16" ht="14.25" customHeight="1">
      <c r="B72" s="94">
        <v>68</v>
      </c>
      <c r="C72" s="49"/>
      <c r="D72" s="48"/>
      <c r="E72" s="48"/>
      <c r="F72" s="59"/>
      <c r="G72" s="60"/>
      <c r="H72" s="83"/>
      <c r="I72" s="23" t="str">
        <f>IF(F72&lt;&gt;"",VLOOKUP(F72,'競技区分 (table)'!$B$15:$K$20,4,FALSE),"")</f>
        <v/>
      </c>
      <c r="J72" s="23" t="str">
        <f>IF(G72&lt;&gt;"",VLOOKUP(G72,'競技区分 (table)'!$B$7:$K$14,4,FALSE),"")</f>
        <v/>
      </c>
      <c r="L72" s="23">
        <f>IF(I72&lt;&gt;"",VLOOKUP(I72,'競技区分 (table)'!$E$15:$G$20,3,FALSE),0)</f>
        <v>0</v>
      </c>
      <c r="M72" s="23">
        <f>IF(J72&lt;&gt;"",VLOOKUP(J72,'競技区分 (table)'!$E$7:$G$14,3,FALSE),0)</f>
        <v>0</v>
      </c>
      <c r="N72" s="23">
        <f t="shared" si="1"/>
        <v>0</v>
      </c>
      <c r="O72" s="24"/>
      <c r="P72" s="24"/>
    </row>
    <row r="73" spans="2:16" ht="14.25" customHeight="1">
      <c r="B73" s="94">
        <v>69</v>
      </c>
      <c r="C73" s="49"/>
      <c r="D73" s="48"/>
      <c r="E73" s="48"/>
      <c r="F73" s="59"/>
      <c r="G73" s="60"/>
      <c r="H73" s="83"/>
      <c r="I73" s="23" t="str">
        <f>IF(F73&lt;&gt;"",VLOOKUP(F73,'競技区分 (table)'!$B$15:$K$20,4,FALSE),"")</f>
        <v/>
      </c>
      <c r="J73" s="23" t="str">
        <f>IF(G73&lt;&gt;"",VLOOKUP(G73,'競技区分 (table)'!$B$7:$K$14,4,FALSE),"")</f>
        <v/>
      </c>
      <c r="L73" s="23">
        <f>IF(I73&lt;&gt;"",VLOOKUP(I73,'競技区分 (table)'!$E$15:$G$20,3,FALSE),0)</f>
        <v>0</v>
      </c>
      <c r="M73" s="23">
        <f>IF(J73&lt;&gt;"",VLOOKUP(J73,'競技区分 (table)'!$E$7:$G$14,3,FALSE),0)</f>
        <v>0</v>
      </c>
      <c r="N73" s="23">
        <f t="shared" si="1"/>
        <v>0</v>
      </c>
      <c r="O73" s="24"/>
      <c r="P73" s="24"/>
    </row>
    <row r="74" spans="2:16" ht="14.25" customHeight="1">
      <c r="B74" s="94">
        <v>70</v>
      </c>
      <c r="C74" s="49"/>
      <c r="D74" s="48"/>
      <c r="E74" s="48"/>
      <c r="F74" s="59"/>
      <c r="G74" s="60"/>
      <c r="H74" s="83"/>
      <c r="I74" s="23" t="str">
        <f>IF(F74&lt;&gt;"",VLOOKUP(F74,'競技区分 (table)'!$B$15:$K$20,4,FALSE),"")</f>
        <v/>
      </c>
      <c r="J74" s="23" t="str">
        <f>IF(G74&lt;&gt;"",VLOOKUP(G74,'競技区分 (table)'!$B$7:$K$14,4,FALSE),"")</f>
        <v/>
      </c>
      <c r="L74" s="23">
        <f>IF(I74&lt;&gt;"",VLOOKUP(I74,'競技区分 (table)'!$E$15:$G$20,3,FALSE),0)</f>
        <v>0</v>
      </c>
      <c r="M74" s="23">
        <f>IF(J74&lt;&gt;"",VLOOKUP(J74,'競技区分 (table)'!$E$7:$G$14,3,FALSE),0)</f>
        <v>0</v>
      </c>
      <c r="N74" s="23">
        <f t="shared" si="1"/>
        <v>0</v>
      </c>
      <c r="O74" s="24"/>
      <c r="P74" s="24"/>
    </row>
    <row r="75" spans="2:16" ht="14.25" customHeight="1">
      <c r="B75" s="94">
        <v>71</v>
      </c>
      <c r="C75" s="49"/>
      <c r="D75" s="48"/>
      <c r="E75" s="48"/>
      <c r="F75" s="59"/>
      <c r="G75" s="60"/>
      <c r="H75" s="83"/>
      <c r="I75" s="23" t="str">
        <f>IF(F75&lt;&gt;"",VLOOKUP(F75,'競技区分 (table)'!$B$15:$K$20,4,FALSE),"")</f>
        <v/>
      </c>
      <c r="J75" s="23" t="str">
        <f>IF(G75&lt;&gt;"",VLOOKUP(G75,'競技区分 (table)'!$B$7:$K$14,4,FALSE),"")</f>
        <v/>
      </c>
      <c r="L75" s="23">
        <f>IF(I75&lt;&gt;"",VLOOKUP(I75,'競技区分 (table)'!$E$15:$G$20,3,FALSE),0)</f>
        <v>0</v>
      </c>
      <c r="M75" s="23">
        <f>IF(J75&lt;&gt;"",VLOOKUP(J75,'競技区分 (table)'!$E$7:$G$14,3,FALSE),0)</f>
        <v>0</v>
      </c>
      <c r="N75" s="23">
        <f t="shared" si="1"/>
        <v>0</v>
      </c>
      <c r="O75" s="24"/>
      <c r="P75" s="24"/>
    </row>
    <row r="76" spans="2:16" ht="14.25" customHeight="1">
      <c r="B76" s="94">
        <v>72</v>
      </c>
      <c r="C76" s="49"/>
      <c r="D76" s="48"/>
      <c r="E76" s="48"/>
      <c r="F76" s="59"/>
      <c r="G76" s="60"/>
      <c r="H76" s="83"/>
      <c r="I76" s="23" t="str">
        <f>IF(F76&lt;&gt;"",VLOOKUP(F76,'競技区分 (table)'!$B$15:$K$20,4,FALSE),"")</f>
        <v/>
      </c>
      <c r="J76" s="23" t="str">
        <f>IF(G76&lt;&gt;"",VLOOKUP(G76,'競技区分 (table)'!$B$7:$K$14,4,FALSE),"")</f>
        <v/>
      </c>
      <c r="L76" s="23">
        <f>IF(I76&lt;&gt;"",VLOOKUP(I76,'競技区分 (table)'!$E$15:$G$20,3,FALSE),0)</f>
        <v>0</v>
      </c>
      <c r="M76" s="23">
        <f>IF(J76&lt;&gt;"",VLOOKUP(J76,'競技区分 (table)'!$E$7:$G$14,3,FALSE),0)</f>
        <v>0</v>
      </c>
      <c r="N76" s="23">
        <f t="shared" si="1"/>
        <v>0</v>
      </c>
      <c r="O76" s="24"/>
      <c r="P76" s="24"/>
    </row>
    <row r="77" spans="2:16" ht="14.25" customHeight="1">
      <c r="B77" s="94">
        <v>73</v>
      </c>
      <c r="C77" s="49"/>
      <c r="D77" s="48"/>
      <c r="E77" s="48"/>
      <c r="F77" s="59"/>
      <c r="G77" s="60"/>
      <c r="H77" s="83"/>
      <c r="I77" s="23" t="str">
        <f>IF(F77&lt;&gt;"",VLOOKUP(F77,'競技区分 (table)'!$B$15:$K$20,4,FALSE),"")</f>
        <v/>
      </c>
      <c r="J77" s="23" t="str">
        <f>IF(G77&lt;&gt;"",VLOOKUP(G77,'競技区分 (table)'!$B$7:$K$14,4,FALSE),"")</f>
        <v/>
      </c>
      <c r="L77" s="23">
        <f>IF(I77&lt;&gt;"",VLOOKUP(I77,'競技区分 (table)'!$E$15:$G$20,3,FALSE),0)</f>
        <v>0</v>
      </c>
      <c r="M77" s="23">
        <f>IF(J77&lt;&gt;"",VLOOKUP(J77,'競技区分 (table)'!$E$7:$G$14,3,FALSE),0)</f>
        <v>0</v>
      </c>
      <c r="N77" s="23">
        <f t="shared" si="1"/>
        <v>0</v>
      </c>
      <c r="O77" s="24"/>
      <c r="P77" s="24"/>
    </row>
    <row r="78" spans="2:16" ht="14.25" customHeight="1">
      <c r="B78" s="94">
        <v>74</v>
      </c>
      <c r="C78" s="49"/>
      <c r="D78" s="48"/>
      <c r="E78" s="48"/>
      <c r="F78" s="59"/>
      <c r="G78" s="60"/>
      <c r="H78" s="83"/>
      <c r="I78" s="23" t="str">
        <f>IF(F78&lt;&gt;"",VLOOKUP(F78,'競技区分 (table)'!$B$15:$K$20,4,FALSE),"")</f>
        <v/>
      </c>
      <c r="J78" s="23" t="str">
        <f>IF(G78&lt;&gt;"",VLOOKUP(G78,'競技区分 (table)'!$B$7:$K$14,4,FALSE),"")</f>
        <v/>
      </c>
      <c r="L78" s="23">
        <f>IF(I78&lt;&gt;"",VLOOKUP(I78,'競技区分 (table)'!$E$15:$G$20,3,FALSE),0)</f>
        <v>0</v>
      </c>
      <c r="M78" s="23">
        <f>IF(J78&lt;&gt;"",VLOOKUP(J78,'競技区分 (table)'!$E$7:$G$14,3,FALSE),0)</f>
        <v>0</v>
      </c>
      <c r="N78" s="23">
        <f t="shared" si="1"/>
        <v>0</v>
      </c>
      <c r="O78" s="24"/>
      <c r="P78" s="24"/>
    </row>
    <row r="79" spans="2:16" ht="14.25" customHeight="1">
      <c r="B79" s="94">
        <v>75</v>
      </c>
      <c r="C79" s="49"/>
      <c r="D79" s="48"/>
      <c r="E79" s="48"/>
      <c r="F79" s="59"/>
      <c r="G79" s="60"/>
      <c r="H79" s="83"/>
      <c r="I79" s="23" t="str">
        <f>IF(F79&lt;&gt;"",VLOOKUP(F79,'競技区分 (table)'!$B$15:$K$20,4,FALSE),"")</f>
        <v/>
      </c>
      <c r="J79" s="23" t="str">
        <f>IF(G79&lt;&gt;"",VLOOKUP(G79,'競技区分 (table)'!$B$7:$K$14,4,FALSE),"")</f>
        <v/>
      </c>
      <c r="L79" s="23">
        <f>IF(I79&lt;&gt;"",VLOOKUP(I79,'競技区分 (table)'!$E$15:$G$20,3,FALSE),0)</f>
        <v>0</v>
      </c>
      <c r="M79" s="23">
        <f>IF(J79&lt;&gt;"",VLOOKUP(J79,'競技区分 (table)'!$E$7:$G$14,3,FALSE),0)</f>
        <v>0</v>
      </c>
      <c r="N79" s="23">
        <f t="shared" si="1"/>
        <v>0</v>
      </c>
      <c r="O79" s="24"/>
      <c r="P79" s="24"/>
    </row>
    <row r="80" spans="2:16" ht="14.25" customHeight="1">
      <c r="B80" s="94">
        <v>76</v>
      </c>
      <c r="C80" s="49"/>
      <c r="D80" s="48"/>
      <c r="E80" s="48"/>
      <c r="F80" s="59"/>
      <c r="G80" s="60"/>
      <c r="H80" s="83"/>
      <c r="I80" s="23" t="str">
        <f>IF(F80&lt;&gt;"",VLOOKUP(F80,'競技区分 (table)'!$B$15:$K$20,4,FALSE),"")</f>
        <v/>
      </c>
      <c r="J80" s="23" t="str">
        <f>IF(G80&lt;&gt;"",VLOOKUP(G80,'競技区分 (table)'!$B$7:$K$14,4,FALSE),"")</f>
        <v/>
      </c>
      <c r="L80" s="23">
        <f>IF(I80&lt;&gt;"",VLOOKUP(I80,'競技区分 (table)'!$E$15:$G$20,3,FALSE),0)</f>
        <v>0</v>
      </c>
      <c r="M80" s="23">
        <f>IF(J80&lt;&gt;"",VLOOKUP(J80,'競技区分 (table)'!$E$7:$G$14,3,FALSE),0)</f>
        <v>0</v>
      </c>
      <c r="N80" s="23">
        <f t="shared" si="1"/>
        <v>0</v>
      </c>
      <c r="O80" s="24"/>
      <c r="P80" s="24"/>
    </row>
    <row r="81" spans="2:16" ht="14.25" customHeight="1">
      <c r="B81" s="94">
        <v>77</v>
      </c>
      <c r="C81" s="49"/>
      <c r="D81" s="48"/>
      <c r="E81" s="48"/>
      <c r="F81" s="59"/>
      <c r="G81" s="60"/>
      <c r="H81" s="83"/>
      <c r="I81" s="23" t="str">
        <f>IF(F81&lt;&gt;"",VLOOKUP(F81,'競技区分 (table)'!$B$15:$K$20,4,FALSE),"")</f>
        <v/>
      </c>
      <c r="J81" s="23" t="str">
        <f>IF(G81&lt;&gt;"",VLOOKUP(G81,'競技区分 (table)'!$B$7:$K$14,4,FALSE),"")</f>
        <v/>
      </c>
      <c r="L81" s="23">
        <f>IF(I81&lt;&gt;"",VLOOKUP(I81,'競技区分 (table)'!$E$15:$G$20,3,FALSE),0)</f>
        <v>0</v>
      </c>
      <c r="M81" s="23">
        <f>IF(J81&lt;&gt;"",VLOOKUP(J81,'競技区分 (table)'!$E$7:$G$14,3,FALSE),0)</f>
        <v>0</v>
      </c>
      <c r="N81" s="23">
        <f t="shared" si="1"/>
        <v>0</v>
      </c>
      <c r="O81" s="24"/>
      <c r="P81" s="24"/>
    </row>
    <row r="82" spans="2:16" ht="14.25" customHeight="1">
      <c r="B82" s="94">
        <v>78</v>
      </c>
      <c r="C82" s="49"/>
      <c r="D82" s="48"/>
      <c r="E82" s="48"/>
      <c r="F82" s="59"/>
      <c r="G82" s="60"/>
      <c r="H82" s="83"/>
      <c r="I82" s="23" t="str">
        <f>IF(F82&lt;&gt;"",VLOOKUP(F82,'競技区分 (table)'!$B$15:$K$20,4,FALSE),"")</f>
        <v/>
      </c>
      <c r="J82" s="23" t="str">
        <f>IF(G82&lt;&gt;"",VLOOKUP(G82,'競技区分 (table)'!$B$7:$K$14,4,FALSE),"")</f>
        <v/>
      </c>
      <c r="L82" s="23">
        <f>IF(I82&lt;&gt;"",VLOOKUP(I82,'競技区分 (table)'!$E$15:$G$20,3,FALSE),0)</f>
        <v>0</v>
      </c>
      <c r="M82" s="23">
        <f>IF(J82&lt;&gt;"",VLOOKUP(J82,'競技区分 (table)'!$E$7:$G$14,3,FALSE),0)</f>
        <v>0</v>
      </c>
      <c r="N82" s="23">
        <f t="shared" si="1"/>
        <v>0</v>
      </c>
      <c r="O82" s="24"/>
      <c r="P82" s="24"/>
    </row>
    <row r="83" spans="2:16" ht="14.25" customHeight="1">
      <c r="B83" s="94">
        <v>79</v>
      </c>
      <c r="C83" s="49"/>
      <c r="D83" s="48"/>
      <c r="E83" s="48"/>
      <c r="F83" s="59"/>
      <c r="G83" s="60"/>
      <c r="H83" s="83"/>
      <c r="I83" s="23" t="str">
        <f>IF(F83&lt;&gt;"",VLOOKUP(F83,'競技区分 (table)'!$B$15:$K$20,4,FALSE),"")</f>
        <v/>
      </c>
      <c r="J83" s="23" t="str">
        <f>IF(G83&lt;&gt;"",VLOOKUP(G83,'競技区分 (table)'!$B$7:$K$14,4,FALSE),"")</f>
        <v/>
      </c>
      <c r="L83" s="23">
        <f>IF(I83&lt;&gt;"",VLOOKUP(I83,'競技区分 (table)'!$E$15:$G$20,3,FALSE),0)</f>
        <v>0</v>
      </c>
      <c r="M83" s="23">
        <f>IF(J83&lt;&gt;"",VLOOKUP(J83,'競技区分 (table)'!$E$7:$G$14,3,FALSE),0)</f>
        <v>0</v>
      </c>
      <c r="N83" s="23">
        <f t="shared" si="1"/>
        <v>0</v>
      </c>
      <c r="O83" s="24"/>
      <c r="P83" s="24"/>
    </row>
    <row r="84" spans="2:16" ht="14.25" customHeight="1">
      <c r="B84" s="94">
        <v>80</v>
      </c>
      <c r="C84" s="49"/>
      <c r="D84" s="48"/>
      <c r="E84" s="48"/>
      <c r="F84" s="59"/>
      <c r="G84" s="60"/>
      <c r="H84" s="83"/>
      <c r="I84" s="23" t="str">
        <f>IF(F84&lt;&gt;"",VLOOKUP(F84,'競技区分 (table)'!$B$15:$K$20,4,FALSE),"")</f>
        <v/>
      </c>
      <c r="J84" s="23" t="str">
        <f>IF(G84&lt;&gt;"",VLOOKUP(G84,'競技区分 (table)'!$B$7:$K$14,4,FALSE),"")</f>
        <v/>
      </c>
      <c r="L84" s="23">
        <f>IF(I84&lt;&gt;"",VLOOKUP(I84,'競技区分 (table)'!$E$15:$G$20,3,FALSE),0)</f>
        <v>0</v>
      </c>
      <c r="M84" s="23">
        <f>IF(J84&lt;&gt;"",VLOOKUP(J84,'競技区分 (table)'!$E$7:$G$14,3,FALSE),0)</f>
        <v>0</v>
      </c>
      <c r="N84" s="23">
        <f t="shared" si="1"/>
        <v>0</v>
      </c>
      <c r="O84" s="24"/>
      <c r="P84" s="24"/>
    </row>
    <row r="85" spans="2:16" ht="14.25" customHeight="1">
      <c r="B85" s="94">
        <v>81</v>
      </c>
      <c r="C85" s="49"/>
      <c r="D85" s="48"/>
      <c r="E85" s="48"/>
      <c r="F85" s="59"/>
      <c r="G85" s="60"/>
      <c r="H85" s="83"/>
      <c r="I85" s="23" t="str">
        <f>IF(F85&lt;&gt;"",VLOOKUP(F85,'競技区分 (table)'!$B$15:$K$20,4,FALSE),"")</f>
        <v/>
      </c>
      <c r="J85" s="23" t="str">
        <f>IF(G85&lt;&gt;"",VLOOKUP(G85,'競技区分 (table)'!$B$7:$K$14,4,FALSE),"")</f>
        <v/>
      </c>
      <c r="L85" s="23">
        <f>IF(I85&lt;&gt;"",VLOOKUP(I85,'競技区分 (table)'!$E$15:$G$20,3,FALSE),0)</f>
        <v>0</v>
      </c>
      <c r="M85" s="23">
        <f>IF(J85&lt;&gt;"",VLOOKUP(J85,'競技区分 (table)'!$E$7:$G$14,3,FALSE),0)</f>
        <v>0</v>
      </c>
      <c r="N85" s="23">
        <f t="shared" si="1"/>
        <v>0</v>
      </c>
      <c r="O85" s="24"/>
      <c r="P85" s="24"/>
    </row>
    <row r="86" spans="2:16" ht="14.25" customHeight="1">
      <c r="B86" s="94">
        <v>82</v>
      </c>
      <c r="C86" s="49"/>
      <c r="D86" s="48"/>
      <c r="E86" s="48"/>
      <c r="F86" s="59"/>
      <c r="G86" s="60"/>
      <c r="H86" s="83"/>
      <c r="I86" s="23" t="str">
        <f>IF(F86&lt;&gt;"",VLOOKUP(F86,'競技区分 (table)'!$B$15:$K$20,4,FALSE),"")</f>
        <v/>
      </c>
      <c r="J86" s="23" t="str">
        <f>IF(G86&lt;&gt;"",VLOOKUP(G86,'競技区分 (table)'!$B$7:$K$14,4,FALSE),"")</f>
        <v/>
      </c>
      <c r="L86" s="23">
        <f>IF(I86&lt;&gt;"",VLOOKUP(I86,'競技区分 (table)'!$E$15:$G$20,3,FALSE),0)</f>
        <v>0</v>
      </c>
      <c r="M86" s="23">
        <f>IF(J86&lt;&gt;"",VLOOKUP(J86,'競技区分 (table)'!$E$7:$G$14,3,FALSE),0)</f>
        <v>0</v>
      </c>
      <c r="N86" s="23">
        <f t="shared" si="1"/>
        <v>0</v>
      </c>
      <c r="O86" s="24"/>
      <c r="P86" s="24"/>
    </row>
    <row r="87" spans="2:16" ht="14.25" customHeight="1">
      <c r="B87" s="94">
        <v>83</v>
      </c>
      <c r="C87" s="49"/>
      <c r="D87" s="48"/>
      <c r="E87" s="48"/>
      <c r="F87" s="59"/>
      <c r="G87" s="60"/>
      <c r="H87" s="83"/>
      <c r="I87" s="23" t="str">
        <f>IF(F87&lt;&gt;"",VLOOKUP(F87,'競技区分 (table)'!$B$15:$K$20,4,FALSE),"")</f>
        <v/>
      </c>
      <c r="J87" s="23" t="str">
        <f>IF(G87&lt;&gt;"",VLOOKUP(G87,'競技区分 (table)'!$B$7:$K$14,4,FALSE),"")</f>
        <v/>
      </c>
      <c r="L87" s="23">
        <f>IF(I87&lt;&gt;"",VLOOKUP(I87,'競技区分 (table)'!$E$15:$G$20,3,FALSE),0)</f>
        <v>0</v>
      </c>
      <c r="M87" s="23">
        <f>IF(J87&lt;&gt;"",VLOOKUP(J87,'競技区分 (table)'!$E$7:$G$14,3,FALSE),0)</f>
        <v>0</v>
      </c>
      <c r="N87" s="23">
        <f t="shared" si="1"/>
        <v>0</v>
      </c>
      <c r="O87" s="24"/>
      <c r="P87" s="24"/>
    </row>
    <row r="88" spans="2:16" ht="14.25" customHeight="1">
      <c r="B88" s="94">
        <v>84</v>
      </c>
      <c r="C88" s="49"/>
      <c r="D88" s="48"/>
      <c r="E88" s="48"/>
      <c r="F88" s="59"/>
      <c r="G88" s="60"/>
      <c r="H88" s="83"/>
      <c r="I88" s="23" t="str">
        <f>IF(F88&lt;&gt;"",VLOOKUP(F88,'競技区分 (table)'!$B$15:$K$20,4,FALSE),"")</f>
        <v/>
      </c>
      <c r="J88" s="23" t="str">
        <f>IF(G88&lt;&gt;"",VLOOKUP(G88,'競技区分 (table)'!$B$7:$K$14,4,FALSE),"")</f>
        <v/>
      </c>
      <c r="L88" s="23">
        <f>IF(I88&lt;&gt;"",VLOOKUP(I88,'競技区分 (table)'!$E$15:$G$20,3,FALSE),0)</f>
        <v>0</v>
      </c>
      <c r="M88" s="23">
        <f>IF(J88&lt;&gt;"",VLOOKUP(J88,'競技区分 (table)'!$E$7:$G$14,3,FALSE),0)</f>
        <v>0</v>
      </c>
      <c r="N88" s="23">
        <f t="shared" si="1"/>
        <v>0</v>
      </c>
      <c r="O88" s="24"/>
      <c r="P88" s="24"/>
    </row>
    <row r="89" spans="2:16" ht="14.25" customHeight="1">
      <c r="B89" s="94">
        <v>85</v>
      </c>
      <c r="C89" s="49"/>
      <c r="D89" s="48"/>
      <c r="E89" s="48"/>
      <c r="F89" s="59"/>
      <c r="G89" s="60"/>
      <c r="H89" s="83"/>
      <c r="I89" s="23" t="str">
        <f>IF(F89&lt;&gt;"",VLOOKUP(F89,'競技区分 (table)'!$B$15:$K$20,4,FALSE),"")</f>
        <v/>
      </c>
      <c r="J89" s="23" t="str">
        <f>IF(G89&lt;&gt;"",VLOOKUP(G89,'競技区分 (table)'!$B$7:$K$14,4,FALSE),"")</f>
        <v/>
      </c>
      <c r="L89" s="23">
        <f>IF(I89&lt;&gt;"",VLOOKUP(I89,'競技区分 (table)'!$E$15:$G$20,3,FALSE),0)</f>
        <v>0</v>
      </c>
      <c r="M89" s="23">
        <f>IF(J89&lt;&gt;"",VLOOKUP(J89,'競技区分 (table)'!$E$7:$G$14,3,FALSE),0)</f>
        <v>0</v>
      </c>
      <c r="N89" s="23">
        <f t="shared" si="1"/>
        <v>0</v>
      </c>
      <c r="O89" s="24"/>
      <c r="P89" s="24"/>
    </row>
    <row r="90" spans="2:16" ht="14.25" customHeight="1">
      <c r="B90" s="94">
        <v>86</v>
      </c>
      <c r="C90" s="49"/>
      <c r="D90" s="48"/>
      <c r="E90" s="48"/>
      <c r="F90" s="59"/>
      <c r="G90" s="60"/>
      <c r="H90" s="83"/>
      <c r="I90" s="23" t="str">
        <f>IF(F90&lt;&gt;"",VLOOKUP(F90,'競技区分 (table)'!$B$15:$K$20,4,FALSE),"")</f>
        <v/>
      </c>
      <c r="J90" s="23" t="str">
        <f>IF(G90&lt;&gt;"",VLOOKUP(G90,'競技区分 (table)'!$B$7:$K$14,4,FALSE),"")</f>
        <v/>
      </c>
      <c r="L90" s="23">
        <f>IF(I90&lt;&gt;"",VLOOKUP(I90,'競技区分 (table)'!$E$15:$G$20,3,FALSE),0)</f>
        <v>0</v>
      </c>
      <c r="M90" s="23">
        <f>IF(J90&lt;&gt;"",VLOOKUP(J90,'競技区分 (table)'!$E$7:$G$14,3,FALSE),0)</f>
        <v>0</v>
      </c>
      <c r="N90" s="23">
        <f t="shared" si="1"/>
        <v>0</v>
      </c>
      <c r="O90" s="24"/>
      <c r="P90" s="24"/>
    </row>
    <row r="91" spans="2:16" ht="14.25" customHeight="1">
      <c r="B91" s="94">
        <v>87</v>
      </c>
      <c r="C91" s="49"/>
      <c r="D91" s="48"/>
      <c r="E91" s="48"/>
      <c r="F91" s="59"/>
      <c r="G91" s="60"/>
      <c r="H91" s="83"/>
      <c r="I91" s="23" t="str">
        <f>IF(F91&lt;&gt;"",VLOOKUP(F91,'競技区分 (table)'!$B$15:$K$20,4,FALSE),"")</f>
        <v/>
      </c>
      <c r="J91" s="23" t="str">
        <f>IF(G91&lt;&gt;"",VLOOKUP(G91,'競技区分 (table)'!$B$7:$K$14,4,FALSE),"")</f>
        <v/>
      </c>
      <c r="L91" s="23">
        <f>IF(I91&lt;&gt;"",VLOOKUP(I91,'競技区分 (table)'!$E$15:$G$20,3,FALSE),0)</f>
        <v>0</v>
      </c>
      <c r="M91" s="23">
        <f>IF(J91&lt;&gt;"",VLOOKUP(J91,'競技区分 (table)'!$E$7:$G$14,3,FALSE),0)</f>
        <v>0</v>
      </c>
      <c r="N91" s="23">
        <f t="shared" si="1"/>
        <v>0</v>
      </c>
      <c r="O91" s="24"/>
      <c r="P91" s="24"/>
    </row>
    <row r="92" spans="2:16" ht="14.25" customHeight="1">
      <c r="B92" s="94">
        <v>88</v>
      </c>
      <c r="C92" s="49"/>
      <c r="D92" s="48"/>
      <c r="E92" s="48"/>
      <c r="F92" s="59"/>
      <c r="G92" s="60"/>
      <c r="H92" s="83"/>
      <c r="I92" s="23" t="str">
        <f>IF(F92&lt;&gt;"",VLOOKUP(F92,'競技区分 (table)'!$B$15:$K$20,4,FALSE),"")</f>
        <v/>
      </c>
      <c r="J92" s="23" t="str">
        <f>IF(G92&lt;&gt;"",VLOOKUP(G92,'競技区分 (table)'!$B$7:$K$14,4,FALSE),"")</f>
        <v/>
      </c>
      <c r="L92" s="23">
        <f>IF(I92&lt;&gt;"",VLOOKUP(I92,'競技区分 (table)'!$E$15:$G$20,3,FALSE),0)</f>
        <v>0</v>
      </c>
      <c r="M92" s="23">
        <f>IF(J92&lt;&gt;"",VLOOKUP(J92,'競技区分 (table)'!$E$7:$G$14,3,FALSE),0)</f>
        <v>0</v>
      </c>
      <c r="N92" s="23">
        <f t="shared" si="1"/>
        <v>0</v>
      </c>
      <c r="O92" s="24"/>
      <c r="P92" s="24"/>
    </row>
    <row r="93" spans="2:16" ht="14.25" customHeight="1">
      <c r="B93" s="94">
        <v>89</v>
      </c>
      <c r="C93" s="49"/>
      <c r="D93" s="48"/>
      <c r="E93" s="48"/>
      <c r="F93" s="59"/>
      <c r="G93" s="60"/>
      <c r="H93" s="83"/>
      <c r="I93" s="23" t="str">
        <f>IF(F93&lt;&gt;"",VLOOKUP(F93,'競技区分 (table)'!$B$15:$K$20,4,FALSE),"")</f>
        <v/>
      </c>
      <c r="J93" s="23" t="str">
        <f>IF(G93&lt;&gt;"",VLOOKUP(G93,'競技区分 (table)'!$B$7:$K$14,4,FALSE),"")</f>
        <v/>
      </c>
      <c r="L93" s="23">
        <f>IF(I93&lt;&gt;"",VLOOKUP(I93,'競技区分 (table)'!$E$15:$G$20,3,FALSE),0)</f>
        <v>0</v>
      </c>
      <c r="M93" s="23">
        <f>IF(J93&lt;&gt;"",VLOOKUP(J93,'競技区分 (table)'!$E$7:$G$14,3,FALSE),0)</f>
        <v>0</v>
      </c>
      <c r="N93" s="23">
        <f t="shared" si="1"/>
        <v>0</v>
      </c>
      <c r="O93" s="24"/>
      <c r="P93" s="24"/>
    </row>
    <row r="94" spans="2:16" ht="14.25" customHeight="1">
      <c r="B94" s="94">
        <v>90</v>
      </c>
      <c r="C94" s="49"/>
      <c r="D94" s="48"/>
      <c r="E94" s="48"/>
      <c r="F94" s="59"/>
      <c r="G94" s="60"/>
      <c r="H94" s="83"/>
      <c r="I94" s="23" t="str">
        <f>IF(F94&lt;&gt;"",VLOOKUP(F94,'競技区分 (table)'!$B$15:$K$20,4,FALSE),"")</f>
        <v/>
      </c>
      <c r="J94" s="23" t="str">
        <f>IF(G94&lt;&gt;"",VLOOKUP(G94,'競技区分 (table)'!$B$7:$K$14,4,FALSE),"")</f>
        <v/>
      </c>
      <c r="L94" s="23">
        <f>IF(I94&lt;&gt;"",VLOOKUP(I94,'競技区分 (table)'!$E$15:$G$20,3,FALSE),0)</f>
        <v>0</v>
      </c>
      <c r="M94" s="23">
        <f>IF(J94&lt;&gt;"",VLOOKUP(J94,'競技区分 (table)'!$E$7:$G$14,3,FALSE),0)</f>
        <v>0</v>
      </c>
      <c r="N94" s="23">
        <f t="shared" si="1"/>
        <v>0</v>
      </c>
      <c r="O94" s="24"/>
      <c r="P94" s="24"/>
    </row>
    <row r="95" spans="2:16" ht="14.25" customHeight="1">
      <c r="B95" s="94">
        <v>91</v>
      </c>
      <c r="C95" s="49"/>
      <c r="D95" s="48"/>
      <c r="E95" s="48"/>
      <c r="F95" s="59"/>
      <c r="G95" s="60"/>
      <c r="H95" s="83"/>
      <c r="I95" s="23" t="str">
        <f>IF(F95&lt;&gt;"",VLOOKUP(F95,'競技区分 (table)'!$B$15:$K$20,4,FALSE),"")</f>
        <v/>
      </c>
      <c r="J95" s="23" t="str">
        <f>IF(G95&lt;&gt;"",VLOOKUP(G95,'競技区分 (table)'!$B$7:$K$14,4,FALSE),"")</f>
        <v/>
      </c>
      <c r="L95" s="23">
        <f>IF(I95&lt;&gt;"",VLOOKUP(I95,'競技区分 (table)'!$E$15:$G$20,3,FALSE),0)</f>
        <v>0</v>
      </c>
      <c r="M95" s="23">
        <f>IF(J95&lt;&gt;"",VLOOKUP(J95,'競技区分 (table)'!$E$7:$G$14,3,FALSE),0)</f>
        <v>0</v>
      </c>
      <c r="N95" s="23">
        <f t="shared" si="1"/>
        <v>0</v>
      </c>
      <c r="O95" s="24"/>
      <c r="P95" s="24"/>
    </row>
    <row r="96" spans="2:16" ht="14.25" customHeight="1">
      <c r="B96" s="94">
        <v>92</v>
      </c>
      <c r="C96" s="49"/>
      <c r="D96" s="48"/>
      <c r="E96" s="48"/>
      <c r="F96" s="59"/>
      <c r="G96" s="60"/>
      <c r="H96" s="83"/>
      <c r="I96" s="23" t="str">
        <f>IF(F96&lt;&gt;"",VLOOKUP(F96,'競技区分 (table)'!$B$15:$K$20,4,FALSE),"")</f>
        <v/>
      </c>
      <c r="J96" s="23" t="str">
        <f>IF(G96&lt;&gt;"",VLOOKUP(G96,'競技区分 (table)'!$B$7:$K$14,4,FALSE),"")</f>
        <v/>
      </c>
      <c r="L96" s="23">
        <f>IF(I96&lt;&gt;"",VLOOKUP(I96,'競技区分 (table)'!$E$15:$G$20,3,FALSE),0)</f>
        <v>0</v>
      </c>
      <c r="M96" s="23">
        <f>IF(J96&lt;&gt;"",VLOOKUP(J96,'競技区分 (table)'!$E$7:$G$14,3,FALSE),0)</f>
        <v>0</v>
      </c>
      <c r="N96" s="23">
        <f t="shared" si="1"/>
        <v>0</v>
      </c>
      <c r="O96" s="24"/>
      <c r="P96" s="24"/>
    </row>
    <row r="97" spans="2:16" ht="14.25" customHeight="1">
      <c r="B97" s="94">
        <v>93</v>
      </c>
      <c r="C97" s="49"/>
      <c r="D97" s="48"/>
      <c r="E97" s="48"/>
      <c r="F97" s="59"/>
      <c r="G97" s="60"/>
      <c r="H97" s="83"/>
      <c r="I97" s="23" t="str">
        <f>IF(F97&lt;&gt;"",VLOOKUP(F97,'競技区分 (table)'!$B$15:$K$20,4,FALSE),"")</f>
        <v/>
      </c>
      <c r="J97" s="23" t="str">
        <f>IF(G97&lt;&gt;"",VLOOKUP(G97,'競技区分 (table)'!$B$7:$K$14,4,FALSE),"")</f>
        <v/>
      </c>
      <c r="L97" s="23">
        <f>IF(I97&lt;&gt;"",VLOOKUP(I97,'競技区分 (table)'!$E$15:$G$20,3,FALSE),0)</f>
        <v>0</v>
      </c>
      <c r="M97" s="23">
        <f>IF(J97&lt;&gt;"",VLOOKUP(J97,'競技区分 (table)'!$E$7:$G$14,3,FALSE),0)</f>
        <v>0</v>
      </c>
      <c r="N97" s="23">
        <f t="shared" si="1"/>
        <v>0</v>
      </c>
      <c r="O97" s="24"/>
      <c r="P97" s="24"/>
    </row>
    <row r="98" spans="2:16" ht="14.25" customHeight="1">
      <c r="B98" s="94">
        <v>94</v>
      </c>
      <c r="C98" s="49"/>
      <c r="D98" s="48"/>
      <c r="E98" s="48"/>
      <c r="F98" s="59"/>
      <c r="G98" s="60"/>
      <c r="H98" s="83"/>
      <c r="I98" s="23" t="str">
        <f>IF(F98&lt;&gt;"",VLOOKUP(F98,'競技区分 (table)'!$B$15:$K$20,4,FALSE),"")</f>
        <v/>
      </c>
      <c r="J98" s="23" t="str">
        <f>IF(G98&lt;&gt;"",VLOOKUP(G98,'競技区分 (table)'!$B$7:$K$14,4,FALSE),"")</f>
        <v/>
      </c>
      <c r="L98" s="23">
        <f>IF(I98&lt;&gt;"",VLOOKUP(I98,'競技区分 (table)'!$E$15:$G$20,3,FALSE),0)</f>
        <v>0</v>
      </c>
      <c r="M98" s="23">
        <f>IF(J98&lt;&gt;"",VLOOKUP(J98,'競技区分 (table)'!$E$7:$G$14,3,FALSE),0)</f>
        <v>0</v>
      </c>
      <c r="N98" s="23">
        <f t="shared" si="1"/>
        <v>0</v>
      </c>
      <c r="O98" s="24"/>
      <c r="P98" s="24"/>
    </row>
    <row r="99" spans="2:16" ht="14.25" customHeight="1">
      <c r="B99" s="94">
        <v>95</v>
      </c>
      <c r="C99" s="49"/>
      <c r="D99" s="48"/>
      <c r="E99" s="48"/>
      <c r="F99" s="59"/>
      <c r="G99" s="60"/>
      <c r="H99" s="83"/>
      <c r="I99" s="23" t="str">
        <f>IF(F99&lt;&gt;"",VLOOKUP(F99,'競技区分 (table)'!$B$15:$K$20,4,FALSE),"")</f>
        <v/>
      </c>
      <c r="J99" s="23" t="str">
        <f>IF(G99&lt;&gt;"",VLOOKUP(G99,'競技区分 (table)'!$B$7:$K$14,4,FALSE),"")</f>
        <v/>
      </c>
      <c r="L99" s="23">
        <f>IF(I99&lt;&gt;"",VLOOKUP(I99,'競技区分 (table)'!$E$15:$G$20,3,FALSE),0)</f>
        <v>0</v>
      </c>
      <c r="M99" s="23">
        <f>IF(J99&lt;&gt;"",VLOOKUP(J99,'競技区分 (table)'!$E$7:$G$14,3,FALSE),0)</f>
        <v>0</v>
      </c>
      <c r="N99" s="23">
        <f t="shared" si="1"/>
        <v>0</v>
      </c>
      <c r="O99" s="24"/>
      <c r="P99" s="24"/>
    </row>
    <row r="100" spans="2:16" ht="14.25" customHeight="1">
      <c r="B100" s="94">
        <v>96</v>
      </c>
      <c r="C100" s="49"/>
      <c r="D100" s="48"/>
      <c r="E100" s="48"/>
      <c r="F100" s="59"/>
      <c r="G100" s="60"/>
      <c r="H100" s="83"/>
      <c r="I100" s="23" t="str">
        <f>IF(F100&lt;&gt;"",VLOOKUP(F100,'競技区分 (table)'!$B$15:$K$20,4,FALSE),"")</f>
        <v/>
      </c>
      <c r="J100" s="23" t="str">
        <f>IF(G100&lt;&gt;"",VLOOKUP(G100,'競技区分 (table)'!$B$7:$K$14,4,FALSE),"")</f>
        <v/>
      </c>
      <c r="L100" s="23">
        <f>IF(I100&lt;&gt;"",VLOOKUP(I100,'競技区分 (table)'!$E$15:$G$20,3,FALSE),0)</f>
        <v>0</v>
      </c>
      <c r="M100" s="23">
        <f>IF(J100&lt;&gt;"",VLOOKUP(J100,'競技区分 (table)'!$E$7:$G$14,3,FALSE),0)</f>
        <v>0</v>
      </c>
      <c r="N100" s="23">
        <f t="shared" si="1"/>
        <v>0</v>
      </c>
      <c r="O100" s="24"/>
      <c r="P100" s="24"/>
    </row>
    <row r="101" spans="2:16" ht="14.25" customHeight="1">
      <c r="B101" s="94">
        <v>97</v>
      </c>
      <c r="C101" s="49"/>
      <c r="D101" s="48"/>
      <c r="E101" s="48"/>
      <c r="F101" s="59"/>
      <c r="G101" s="60"/>
      <c r="H101" s="83"/>
      <c r="I101" s="23" t="str">
        <f>IF(F101&lt;&gt;"",VLOOKUP(F101,'競技区分 (table)'!$B$15:$K$20,4,FALSE),"")</f>
        <v/>
      </c>
      <c r="J101" s="23" t="str">
        <f>IF(G101&lt;&gt;"",VLOOKUP(G101,'競技区分 (table)'!$B$7:$K$14,4,FALSE),"")</f>
        <v/>
      </c>
      <c r="L101" s="23">
        <f>IF(I101&lt;&gt;"",VLOOKUP(I101,'競技区分 (table)'!$E$15:$G$20,3,FALSE),0)</f>
        <v>0</v>
      </c>
      <c r="M101" s="23">
        <f>IF(J101&lt;&gt;"",VLOOKUP(J101,'競技区分 (table)'!$E$7:$G$14,3,FALSE),0)</f>
        <v>0</v>
      </c>
      <c r="N101" s="23">
        <f t="shared" si="1"/>
        <v>0</v>
      </c>
      <c r="O101" s="24"/>
      <c r="P101" s="24"/>
    </row>
    <row r="102" spans="2:16" ht="14.25" customHeight="1">
      <c r="B102" s="94">
        <v>98</v>
      </c>
      <c r="C102" s="49"/>
      <c r="D102" s="48"/>
      <c r="E102" s="48"/>
      <c r="F102" s="59"/>
      <c r="G102" s="60"/>
      <c r="H102" s="83"/>
      <c r="I102" s="23" t="str">
        <f>IF(F102&lt;&gt;"",VLOOKUP(F102,'競技区分 (table)'!$B$15:$K$20,4,FALSE),"")</f>
        <v/>
      </c>
      <c r="J102" s="23" t="str">
        <f>IF(G102&lt;&gt;"",VLOOKUP(G102,'競技区分 (table)'!$B$7:$K$14,4,FALSE),"")</f>
        <v/>
      </c>
      <c r="L102" s="23">
        <f>IF(I102&lt;&gt;"",VLOOKUP(I102,'競技区分 (table)'!$E$15:$G$20,3,FALSE),0)</f>
        <v>0</v>
      </c>
      <c r="M102" s="23">
        <f>IF(J102&lt;&gt;"",VLOOKUP(J102,'競技区分 (table)'!$E$7:$G$14,3,FALSE),0)</f>
        <v>0</v>
      </c>
      <c r="N102" s="23">
        <f t="shared" si="1"/>
        <v>0</v>
      </c>
      <c r="O102" s="24"/>
      <c r="P102" s="24"/>
    </row>
    <row r="103" spans="2:16" ht="14.25" customHeight="1">
      <c r="B103" s="94">
        <v>99</v>
      </c>
      <c r="C103" s="49"/>
      <c r="D103" s="48"/>
      <c r="E103" s="48"/>
      <c r="F103" s="59"/>
      <c r="G103" s="60"/>
      <c r="H103" s="83"/>
      <c r="I103" s="23" t="str">
        <f>IF(F103&lt;&gt;"",VLOOKUP(F103,'競技区分 (table)'!$B$15:$K$20,4,FALSE),"")</f>
        <v/>
      </c>
      <c r="J103" s="23" t="str">
        <f>IF(G103&lt;&gt;"",VLOOKUP(G103,'競技区分 (table)'!$B$7:$K$14,4,FALSE),"")</f>
        <v/>
      </c>
      <c r="L103" s="23">
        <f>IF(I103&lt;&gt;"",VLOOKUP(I103,'競技区分 (table)'!$E$15:$G$20,3,FALSE),0)</f>
        <v>0</v>
      </c>
      <c r="M103" s="23">
        <f>IF(J103&lt;&gt;"",VLOOKUP(J103,'競技区分 (table)'!$E$7:$G$14,3,FALSE),0)</f>
        <v>0</v>
      </c>
      <c r="N103" s="23">
        <f t="shared" si="1"/>
        <v>0</v>
      </c>
      <c r="O103" s="24"/>
      <c r="P103" s="24"/>
    </row>
    <row r="104" spans="2:16" ht="14.25" customHeight="1">
      <c r="B104" s="94">
        <v>100</v>
      </c>
      <c r="C104" s="49"/>
      <c r="D104" s="48"/>
      <c r="E104" s="48"/>
      <c r="F104" s="59"/>
      <c r="G104" s="60"/>
      <c r="H104" s="83"/>
      <c r="I104" s="23" t="str">
        <f>IF(F104&lt;&gt;"",VLOOKUP(F104,'競技区分 (table)'!$B$15:$K$20,4,FALSE),"")</f>
        <v/>
      </c>
      <c r="J104" s="23" t="str">
        <f>IF(G104&lt;&gt;"",VLOOKUP(G104,'競技区分 (table)'!$B$7:$K$14,4,FALSE),"")</f>
        <v/>
      </c>
      <c r="L104" s="23">
        <f>IF(I104&lt;&gt;"",VLOOKUP(I104,'競技区分 (table)'!$E$15:$G$20,3,FALSE),0)</f>
        <v>0</v>
      </c>
      <c r="M104" s="23">
        <f>IF(J104&lt;&gt;"",VLOOKUP(J104,'競技区分 (table)'!$E$7:$G$14,3,FALSE),0)</f>
        <v>0</v>
      </c>
      <c r="N104" s="23">
        <f t="shared" si="1"/>
        <v>0</v>
      </c>
      <c r="O104" s="24"/>
      <c r="P104" s="24"/>
    </row>
    <row r="105" spans="2:16" ht="14.25" customHeight="1">
      <c r="B105" s="94">
        <v>101</v>
      </c>
      <c r="C105" s="49"/>
      <c r="D105" s="48"/>
      <c r="E105" s="48"/>
      <c r="F105" s="59"/>
      <c r="G105" s="60"/>
      <c r="H105" s="83"/>
      <c r="I105" s="23" t="str">
        <f>IF(F105&lt;&gt;"",VLOOKUP(F105,'競技区分 (table)'!$B$15:$K$20,4,FALSE),"")</f>
        <v/>
      </c>
      <c r="J105" s="23" t="str">
        <f>IF(G105&lt;&gt;"",VLOOKUP(G105,'競技区分 (table)'!$B$7:$K$14,4,FALSE),"")</f>
        <v/>
      </c>
      <c r="L105" s="23">
        <f>IF(I105&lt;&gt;"",VLOOKUP(I105,'競技区分 (table)'!$E$15:$G$20,3,FALSE),0)</f>
        <v>0</v>
      </c>
      <c r="M105" s="23">
        <f>IF(J105&lt;&gt;"",VLOOKUP(J105,'競技区分 (table)'!$E$7:$G$14,3,FALSE),0)</f>
        <v>0</v>
      </c>
      <c r="N105" s="23">
        <f t="shared" si="1"/>
        <v>0</v>
      </c>
      <c r="O105" s="24"/>
      <c r="P105" s="24"/>
    </row>
    <row r="106" spans="2:16" ht="14.25" customHeight="1">
      <c r="B106" s="94">
        <v>102</v>
      </c>
      <c r="C106" s="49"/>
      <c r="D106" s="48"/>
      <c r="E106" s="48"/>
      <c r="F106" s="59"/>
      <c r="G106" s="60"/>
      <c r="H106" s="83"/>
      <c r="I106" s="23" t="str">
        <f>IF(F106&lt;&gt;"",VLOOKUP(F106,'競技区分 (table)'!$B$15:$K$20,4,FALSE),"")</f>
        <v/>
      </c>
      <c r="J106" s="23" t="str">
        <f>IF(G106&lt;&gt;"",VLOOKUP(G106,'競技区分 (table)'!$B$7:$K$14,4,FALSE),"")</f>
        <v/>
      </c>
      <c r="L106" s="23">
        <f>IF(I106&lt;&gt;"",VLOOKUP(I106,'競技区分 (table)'!$E$15:$G$20,3,FALSE),0)</f>
        <v>0</v>
      </c>
      <c r="M106" s="23">
        <f>IF(J106&lt;&gt;"",VLOOKUP(J106,'競技区分 (table)'!$E$7:$G$14,3,FALSE),0)</f>
        <v>0</v>
      </c>
      <c r="N106" s="23">
        <f t="shared" si="1"/>
        <v>0</v>
      </c>
      <c r="O106" s="24"/>
      <c r="P106" s="24"/>
    </row>
    <row r="107" spans="2:16" ht="14.25" customHeight="1">
      <c r="B107" s="94">
        <v>103</v>
      </c>
      <c r="C107" s="49"/>
      <c r="D107" s="48"/>
      <c r="E107" s="48"/>
      <c r="F107" s="59"/>
      <c r="G107" s="60"/>
      <c r="H107" s="83"/>
      <c r="I107" s="23" t="str">
        <f>IF(F107&lt;&gt;"",VLOOKUP(F107,'競技区分 (table)'!$B$15:$K$20,4,FALSE),"")</f>
        <v/>
      </c>
      <c r="J107" s="23" t="str">
        <f>IF(G107&lt;&gt;"",VLOOKUP(G107,'競技区分 (table)'!$B$7:$K$14,4,FALSE),"")</f>
        <v/>
      </c>
      <c r="L107" s="23">
        <f>IF(I107&lt;&gt;"",VLOOKUP(I107,'競技区分 (table)'!$E$15:$G$20,3,FALSE),0)</f>
        <v>0</v>
      </c>
      <c r="M107" s="23">
        <f>IF(J107&lt;&gt;"",VLOOKUP(J107,'競技区分 (table)'!$E$7:$G$14,3,FALSE),0)</f>
        <v>0</v>
      </c>
      <c r="N107" s="23">
        <f t="shared" si="1"/>
        <v>0</v>
      </c>
      <c r="O107" s="24"/>
      <c r="P107" s="24"/>
    </row>
    <row r="108" spans="2:16" ht="14.25" customHeight="1">
      <c r="B108" s="94">
        <v>104</v>
      </c>
      <c r="C108" s="49"/>
      <c r="D108" s="48"/>
      <c r="E108" s="48"/>
      <c r="F108" s="59"/>
      <c r="G108" s="60"/>
      <c r="H108" s="83"/>
      <c r="I108" s="23" t="str">
        <f>IF(F108&lt;&gt;"",VLOOKUP(F108,'競技区分 (table)'!$B$15:$K$20,4,FALSE),"")</f>
        <v/>
      </c>
      <c r="J108" s="23" t="str">
        <f>IF(G108&lt;&gt;"",VLOOKUP(G108,'競技区分 (table)'!$B$7:$K$14,4,FALSE),"")</f>
        <v/>
      </c>
      <c r="L108" s="23">
        <f>IF(I108&lt;&gt;"",VLOOKUP(I108,'競技区分 (table)'!$E$15:$G$20,3,FALSE),0)</f>
        <v>0</v>
      </c>
      <c r="M108" s="23">
        <f>IF(J108&lt;&gt;"",VLOOKUP(J108,'競技区分 (table)'!$E$7:$G$14,3,FALSE),0)</f>
        <v>0</v>
      </c>
      <c r="N108" s="23">
        <f t="shared" si="1"/>
        <v>0</v>
      </c>
      <c r="O108" s="24"/>
      <c r="P108" s="24"/>
    </row>
    <row r="109" spans="2:16" ht="14.25" customHeight="1">
      <c r="B109" s="94">
        <v>105</v>
      </c>
      <c r="C109" s="49"/>
      <c r="D109" s="48"/>
      <c r="E109" s="48"/>
      <c r="F109" s="59"/>
      <c r="G109" s="60"/>
      <c r="H109" s="83"/>
      <c r="I109" s="23" t="str">
        <f>IF(F109&lt;&gt;"",VLOOKUP(F109,'競技区分 (table)'!$B$15:$K$20,4,FALSE),"")</f>
        <v/>
      </c>
      <c r="J109" s="23" t="str">
        <f>IF(G109&lt;&gt;"",VLOOKUP(G109,'競技区分 (table)'!$B$7:$K$14,4,FALSE),"")</f>
        <v/>
      </c>
      <c r="L109" s="23">
        <f>IF(I109&lt;&gt;"",VLOOKUP(I109,'競技区分 (table)'!$E$15:$G$20,3,FALSE),0)</f>
        <v>0</v>
      </c>
      <c r="M109" s="23">
        <f>IF(J109&lt;&gt;"",VLOOKUP(J109,'競技区分 (table)'!$E$7:$G$14,3,FALSE),0)</f>
        <v>0</v>
      </c>
      <c r="N109" s="23">
        <f t="shared" si="1"/>
        <v>0</v>
      </c>
      <c r="O109" s="24"/>
      <c r="P109" s="24"/>
    </row>
    <row r="110" spans="2:16" ht="14.25" customHeight="1">
      <c r="B110" s="94">
        <v>106</v>
      </c>
      <c r="C110" s="49"/>
      <c r="D110" s="48"/>
      <c r="E110" s="48"/>
      <c r="F110" s="59"/>
      <c r="G110" s="60"/>
      <c r="H110" s="83"/>
      <c r="I110" s="23" t="str">
        <f>IF(F110&lt;&gt;"",VLOOKUP(F110,'競技区分 (table)'!$B$15:$K$20,4,FALSE),"")</f>
        <v/>
      </c>
      <c r="J110" s="23" t="str">
        <f>IF(G110&lt;&gt;"",VLOOKUP(G110,'競技区分 (table)'!$B$7:$K$14,4,FALSE),"")</f>
        <v/>
      </c>
      <c r="L110" s="23">
        <f>IF(I110&lt;&gt;"",VLOOKUP(I110,'競技区分 (table)'!$E$15:$G$20,3,FALSE),0)</f>
        <v>0</v>
      </c>
      <c r="M110" s="23">
        <f>IF(J110&lt;&gt;"",VLOOKUP(J110,'競技区分 (table)'!$E$7:$G$14,3,FALSE),0)</f>
        <v>0</v>
      </c>
      <c r="N110" s="23">
        <f t="shared" si="1"/>
        <v>0</v>
      </c>
      <c r="O110" s="24"/>
      <c r="P110" s="24"/>
    </row>
    <row r="111" spans="2:16" ht="14.25" customHeight="1">
      <c r="B111" s="94">
        <v>107</v>
      </c>
      <c r="C111" s="49"/>
      <c r="D111" s="48"/>
      <c r="E111" s="48"/>
      <c r="F111" s="59"/>
      <c r="G111" s="60"/>
      <c r="H111" s="83"/>
      <c r="I111" s="23" t="str">
        <f>IF(F111&lt;&gt;"",VLOOKUP(F111,'競技区分 (table)'!$B$15:$K$20,4,FALSE),"")</f>
        <v/>
      </c>
      <c r="J111" s="23" t="str">
        <f>IF(G111&lt;&gt;"",VLOOKUP(G111,'競技区分 (table)'!$B$7:$K$14,4,FALSE),"")</f>
        <v/>
      </c>
      <c r="L111" s="23">
        <f>IF(I111&lt;&gt;"",VLOOKUP(I111,'競技区分 (table)'!$E$15:$G$20,3,FALSE),0)</f>
        <v>0</v>
      </c>
      <c r="M111" s="23">
        <f>IF(J111&lt;&gt;"",VLOOKUP(J111,'競技区分 (table)'!$E$7:$G$14,3,FALSE),0)</f>
        <v>0</v>
      </c>
      <c r="N111" s="23">
        <f t="shared" si="1"/>
        <v>0</v>
      </c>
      <c r="O111" s="24"/>
      <c r="P111" s="24"/>
    </row>
    <row r="112" spans="2:16" ht="14.25" customHeight="1">
      <c r="B112" s="94">
        <v>108</v>
      </c>
      <c r="C112" s="49"/>
      <c r="D112" s="48"/>
      <c r="E112" s="48"/>
      <c r="F112" s="59"/>
      <c r="G112" s="60"/>
      <c r="H112" s="83"/>
      <c r="I112" s="23" t="str">
        <f>IF(F112&lt;&gt;"",VLOOKUP(F112,'競技区分 (table)'!$B$15:$K$20,4,FALSE),"")</f>
        <v/>
      </c>
      <c r="J112" s="23" t="str">
        <f>IF(G112&lt;&gt;"",VLOOKUP(G112,'競技区分 (table)'!$B$7:$K$14,4,FALSE),"")</f>
        <v/>
      </c>
      <c r="L112" s="23">
        <f>IF(I112&lt;&gt;"",VLOOKUP(I112,'競技区分 (table)'!$E$15:$G$20,3,FALSE),0)</f>
        <v>0</v>
      </c>
      <c r="M112" s="23">
        <f>IF(J112&lt;&gt;"",VLOOKUP(J112,'競技区分 (table)'!$E$7:$G$14,3,FALSE),0)</f>
        <v>0</v>
      </c>
      <c r="N112" s="23">
        <f t="shared" si="1"/>
        <v>0</v>
      </c>
      <c r="O112" s="24"/>
      <c r="P112" s="24"/>
    </row>
    <row r="113" spans="2:16" ht="14.25" customHeight="1">
      <c r="B113" s="94">
        <v>109</v>
      </c>
      <c r="C113" s="49"/>
      <c r="D113" s="48"/>
      <c r="E113" s="48"/>
      <c r="F113" s="59"/>
      <c r="G113" s="60"/>
      <c r="H113" s="83"/>
      <c r="I113" s="23" t="str">
        <f>IF(F113&lt;&gt;"",VLOOKUP(F113,'競技区分 (table)'!$B$15:$K$20,4,FALSE),"")</f>
        <v/>
      </c>
      <c r="J113" s="23" t="str">
        <f>IF(G113&lt;&gt;"",VLOOKUP(G113,'競技区分 (table)'!$B$7:$K$14,4,FALSE),"")</f>
        <v/>
      </c>
      <c r="L113" s="23">
        <f>IF(I113&lt;&gt;"",VLOOKUP(I113,'競技区分 (table)'!$E$15:$G$20,3,FALSE),0)</f>
        <v>0</v>
      </c>
      <c r="M113" s="23">
        <f>IF(J113&lt;&gt;"",VLOOKUP(J113,'競技区分 (table)'!$E$7:$G$14,3,FALSE),0)</f>
        <v>0</v>
      </c>
      <c r="N113" s="23">
        <f t="shared" si="1"/>
        <v>0</v>
      </c>
      <c r="O113" s="24"/>
      <c r="P113" s="24"/>
    </row>
    <row r="114" spans="2:16" ht="14.25" customHeight="1">
      <c r="B114" s="94">
        <v>110</v>
      </c>
      <c r="C114" s="49"/>
      <c r="D114" s="48"/>
      <c r="E114" s="48"/>
      <c r="F114" s="59"/>
      <c r="G114" s="60"/>
      <c r="H114" s="83"/>
      <c r="I114" s="23" t="str">
        <f>IF(F114&lt;&gt;"",VLOOKUP(F114,'競技区分 (table)'!$B$15:$K$20,4,FALSE),"")</f>
        <v/>
      </c>
      <c r="J114" s="23" t="str">
        <f>IF(G114&lt;&gt;"",VLOOKUP(G114,'競技区分 (table)'!$B$7:$K$14,4,FALSE),"")</f>
        <v/>
      </c>
      <c r="L114" s="23">
        <f>IF(I114&lt;&gt;"",VLOOKUP(I114,'競技区分 (table)'!$E$15:$G$20,3,FALSE),0)</f>
        <v>0</v>
      </c>
      <c r="M114" s="23">
        <f>IF(J114&lt;&gt;"",VLOOKUP(J114,'競技区分 (table)'!$E$7:$G$14,3,FALSE),0)</f>
        <v>0</v>
      </c>
      <c r="N114" s="23">
        <f t="shared" si="1"/>
        <v>0</v>
      </c>
      <c r="O114" s="24"/>
      <c r="P114" s="24"/>
    </row>
    <row r="115" spans="2:16" ht="14.25" customHeight="1">
      <c r="B115" s="94">
        <v>111</v>
      </c>
      <c r="C115" s="49"/>
      <c r="D115" s="48"/>
      <c r="E115" s="48"/>
      <c r="F115" s="59"/>
      <c r="G115" s="60"/>
      <c r="H115" s="83"/>
      <c r="I115" s="23" t="str">
        <f>IF(F115&lt;&gt;"",VLOOKUP(F115,'競技区分 (table)'!$B$15:$K$20,4,FALSE),"")</f>
        <v/>
      </c>
      <c r="J115" s="23" t="str">
        <f>IF(G115&lt;&gt;"",VLOOKUP(G115,'競技区分 (table)'!$B$7:$K$14,4,FALSE),"")</f>
        <v/>
      </c>
      <c r="L115" s="23">
        <f>IF(I115&lt;&gt;"",VLOOKUP(I115,'競技区分 (table)'!$E$15:$G$20,3,FALSE),0)</f>
        <v>0</v>
      </c>
      <c r="M115" s="23">
        <f>IF(J115&lt;&gt;"",VLOOKUP(J115,'競技区分 (table)'!$E$7:$G$14,3,FALSE),0)</f>
        <v>0</v>
      </c>
      <c r="N115" s="23">
        <f t="shared" si="1"/>
        <v>0</v>
      </c>
      <c r="O115" s="24"/>
      <c r="P115" s="24"/>
    </row>
    <row r="116" spans="2:16" ht="14.25" customHeight="1">
      <c r="B116" s="94">
        <v>112</v>
      </c>
      <c r="C116" s="49"/>
      <c r="D116" s="48"/>
      <c r="E116" s="48"/>
      <c r="F116" s="59"/>
      <c r="G116" s="60"/>
      <c r="H116" s="83"/>
      <c r="I116" s="23" t="str">
        <f>IF(F116&lt;&gt;"",VLOOKUP(F116,'競技区分 (table)'!$B$15:$K$20,4,FALSE),"")</f>
        <v/>
      </c>
      <c r="J116" s="23" t="str">
        <f>IF(G116&lt;&gt;"",VLOOKUP(G116,'競技区分 (table)'!$B$7:$K$14,4,FALSE),"")</f>
        <v/>
      </c>
      <c r="L116" s="23">
        <f>IF(I116&lt;&gt;"",VLOOKUP(I116,'競技区分 (table)'!$E$15:$G$20,3,FALSE),0)</f>
        <v>0</v>
      </c>
      <c r="M116" s="23">
        <f>IF(J116&lt;&gt;"",VLOOKUP(J116,'競技区分 (table)'!$E$7:$G$14,3,FALSE),0)</f>
        <v>0</v>
      </c>
      <c r="N116" s="23">
        <f t="shared" si="1"/>
        <v>0</v>
      </c>
      <c r="O116" s="24"/>
      <c r="P116" s="24"/>
    </row>
    <row r="117" spans="2:16" ht="14.25" customHeight="1">
      <c r="B117" s="94">
        <v>113</v>
      </c>
      <c r="C117" s="49"/>
      <c r="D117" s="48"/>
      <c r="E117" s="48"/>
      <c r="F117" s="59"/>
      <c r="G117" s="60"/>
      <c r="H117" s="83"/>
      <c r="I117" s="23" t="str">
        <f>IF(F117&lt;&gt;"",VLOOKUP(F117,'競技区分 (table)'!$B$15:$K$20,4,FALSE),"")</f>
        <v/>
      </c>
      <c r="J117" s="23" t="str">
        <f>IF(G117&lt;&gt;"",VLOOKUP(G117,'競技区分 (table)'!$B$7:$K$14,4,FALSE),"")</f>
        <v/>
      </c>
      <c r="L117" s="23">
        <f>IF(I117&lt;&gt;"",VLOOKUP(I117,'競技区分 (table)'!$E$15:$G$20,3,FALSE),0)</f>
        <v>0</v>
      </c>
      <c r="M117" s="23">
        <f>IF(J117&lt;&gt;"",VLOOKUP(J117,'競技区分 (table)'!$E$7:$G$14,3,FALSE),0)</f>
        <v>0</v>
      </c>
      <c r="N117" s="23">
        <f t="shared" si="1"/>
        <v>0</v>
      </c>
      <c r="O117" s="24"/>
      <c r="P117" s="24"/>
    </row>
    <row r="118" spans="2:16" ht="14.25" customHeight="1">
      <c r="B118" s="94">
        <v>114</v>
      </c>
      <c r="C118" s="49"/>
      <c r="D118" s="48"/>
      <c r="E118" s="48"/>
      <c r="F118" s="59"/>
      <c r="G118" s="60"/>
      <c r="H118" s="83"/>
      <c r="I118" s="23" t="str">
        <f>IF(F118&lt;&gt;"",VLOOKUP(F118,'競技区分 (table)'!$B$15:$K$20,4,FALSE),"")</f>
        <v/>
      </c>
      <c r="J118" s="23" t="str">
        <f>IF(G118&lt;&gt;"",VLOOKUP(G118,'競技区分 (table)'!$B$7:$K$14,4,FALSE),"")</f>
        <v/>
      </c>
      <c r="L118" s="23">
        <f>IF(I118&lt;&gt;"",VLOOKUP(I118,'競技区分 (table)'!$E$15:$G$20,3,FALSE),0)</f>
        <v>0</v>
      </c>
      <c r="M118" s="23">
        <f>IF(J118&lt;&gt;"",VLOOKUP(J118,'競技区分 (table)'!$E$7:$G$14,3,FALSE),0)</f>
        <v>0</v>
      </c>
      <c r="N118" s="23">
        <f t="shared" si="1"/>
        <v>0</v>
      </c>
      <c r="O118" s="24"/>
      <c r="P118" s="24"/>
    </row>
    <row r="119" spans="2:16" ht="14.25" customHeight="1">
      <c r="B119" s="94">
        <v>115</v>
      </c>
      <c r="C119" s="49"/>
      <c r="D119" s="48"/>
      <c r="E119" s="48"/>
      <c r="F119" s="59"/>
      <c r="G119" s="60"/>
      <c r="H119" s="83"/>
      <c r="I119" s="23" t="str">
        <f>IF(F119&lt;&gt;"",VLOOKUP(F119,'競技区分 (table)'!$B$15:$K$20,4,FALSE),"")</f>
        <v/>
      </c>
      <c r="J119" s="23" t="str">
        <f>IF(G119&lt;&gt;"",VLOOKUP(G119,'競技区分 (table)'!$B$7:$K$14,4,FALSE),"")</f>
        <v/>
      </c>
      <c r="L119" s="23">
        <f>IF(I119&lt;&gt;"",VLOOKUP(I119,'競技区分 (table)'!$E$15:$G$20,3,FALSE),0)</f>
        <v>0</v>
      </c>
      <c r="M119" s="23">
        <f>IF(J119&lt;&gt;"",VLOOKUP(J119,'競技区分 (table)'!$E$7:$G$14,3,FALSE),0)</f>
        <v>0</v>
      </c>
      <c r="N119" s="23">
        <f t="shared" si="1"/>
        <v>0</v>
      </c>
      <c r="O119" s="24"/>
      <c r="P119" s="24"/>
    </row>
    <row r="120" spans="2:16" ht="14.25" customHeight="1">
      <c r="B120" s="94">
        <v>116</v>
      </c>
      <c r="C120" s="49"/>
      <c r="D120" s="48"/>
      <c r="E120" s="48"/>
      <c r="F120" s="59"/>
      <c r="G120" s="60"/>
      <c r="H120" s="83"/>
      <c r="I120" s="23" t="str">
        <f>IF(F120&lt;&gt;"",VLOOKUP(F120,'競技区分 (table)'!$B$15:$K$20,4,FALSE),"")</f>
        <v/>
      </c>
      <c r="J120" s="23" t="str">
        <f>IF(G120&lt;&gt;"",VLOOKUP(G120,'競技区分 (table)'!$B$7:$K$14,4,FALSE),"")</f>
        <v/>
      </c>
      <c r="L120" s="23">
        <f>IF(I120&lt;&gt;"",VLOOKUP(I120,'競技区分 (table)'!$E$15:$G$20,3,FALSE),0)</f>
        <v>0</v>
      </c>
      <c r="M120" s="23">
        <f>IF(J120&lt;&gt;"",VLOOKUP(J120,'競技区分 (table)'!$E$7:$G$14,3,FALSE),0)</f>
        <v>0</v>
      </c>
      <c r="N120" s="23">
        <f t="shared" si="1"/>
        <v>0</v>
      </c>
      <c r="O120" s="24"/>
      <c r="P120" s="24"/>
    </row>
    <row r="121" spans="2:16" ht="14.25" customHeight="1">
      <c r="B121" s="94">
        <v>117</v>
      </c>
      <c r="C121" s="49"/>
      <c r="D121" s="48"/>
      <c r="E121" s="48"/>
      <c r="F121" s="59"/>
      <c r="G121" s="60"/>
      <c r="H121" s="83"/>
      <c r="I121" s="23" t="str">
        <f>IF(F121&lt;&gt;"",VLOOKUP(F121,'競技区分 (table)'!$B$15:$K$20,4,FALSE),"")</f>
        <v/>
      </c>
      <c r="J121" s="23" t="str">
        <f>IF(G121&lt;&gt;"",VLOOKUP(G121,'競技区分 (table)'!$B$7:$K$14,4,FALSE),"")</f>
        <v/>
      </c>
      <c r="L121" s="23">
        <f>IF(I121&lt;&gt;"",VLOOKUP(I121,'競技区分 (table)'!$E$15:$G$20,3,FALSE),0)</f>
        <v>0</v>
      </c>
      <c r="M121" s="23">
        <f>IF(J121&lt;&gt;"",VLOOKUP(J121,'競技区分 (table)'!$E$7:$G$14,3,FALSE),0)</f>
        <v>0</v>
      </c>
      <c r="N121" s="23">
        <f t="shared" si="1"/>
        <v>0</v>
      </c>
      <c r="O121" s="24"/>
      <c r="P121" s="24"/>
    </row>
    <row r="122" spans="2:16" ht="14.25" customHeight="1">
      <c r="B122" s="94">
        <v>118</v>
      </c>
      <c r="C122" s="49"/>
      <c r="D122" s="48"/>
      <c r="E122" s="48"/>
      <c r="F122" s="59"/>
      <c r="G122" s="60"/>
      <c r="H122" s="83"/>
      <c r="I122" s="23" t="str">
        <f>IF(F122&lt;&gt;"",VLOOKUP(F122,'競技区分 (table)'!$B$15:$K$20,4,FALSE),"")</f>
        <v/>
      </c>
      <c r="J122" s="23" t="str">
        <f>IF(G122&lt;&gt;"",VLOOKUP(G122,'競技区分 (table)'!$B$7:$K$14,4,FALSE),"")</f>
        <v/>
      </c>
      <c r="L122" s="23">
        <f>IF(I122&lt;&gt;"",VLOOKUP(I122,'競技区分 (table)'!$E$15:$G$20,3,FALSE),0)</f>
        <v>0</v>
      </c>
      <c r="M122" s="23">
        <f>IF(J122&lt;&gt;"",VLOOKUP(J122,'競技区分 (table)'!$E$7:$G$14,3,FALSE),0)</f>
        <v>0</v>
      </c>
      <c r="N122" s="23">
        <f t="shared" si="1"/>
        <v>0</v>
      </c>
      <c r="O122" s="24"/>
      <c r="P122" s="24"/>
    </row>
    <row r="123" spans="2:16" ht="14.25" customHeight="1">
      <c r="B123" s="94">
        <v>119</v>
      </c>
      <c r="C123" s="49"/>
      <c r="D123" s="48"/>
      <c r="E123" s="48"/>
      <c r="F123" s="59"/>
      <c r="G123" s="60"/>
      <c r="H123" s="83"/>
      <c r="I123" s="23" t="str">
        <f>IF(F123&lt;&gt;"",VLOOKUP(F123,'競技区分 (table)'!$B$15:$K$20,4,FALSE),"")</f>
        <v/>
      </c>
      <c r="J123" s="23" t="str">
        <f>IF(G123&lt;&gt;"",VLOOKUP(G123,'競技区分 (table)'!$B$7:$K$14,4,FALSE),"")</f>
        <v/>
      </c>
      <c r="L123" s="23">
        <f>IF(I123&lt;&gt;"",VLOOKUP(I123,'競技区分 (table)'!$E$15:$G$20,3,FALSE),0)</f>
        <v>0</v>
      </c>
      <c r="M123" s="23">
        <f>IF(J123&lt;&gt;"",VLOOKUP(J123,'競技区分 (table)'!$E$7:$G$14,3,FALSE),0)</f>
        <v>0</v>
      </c>
      <c r="N123" s="23">
        <f t="shared" si="1"/>
        <v>0</v>
      </c>
      <c r="O123" s="24"/>
      <c r="P123" s="24"/>
    </row>
    <row r="124" spans="2:16" ht="14.25" customHeight="1">
      <c r="B124" s="94">
        <v>120</v>
      </c>
      <c r="C124" s="49"/>
      <c r="D124" s="48"/>
      <c r="E124" s="48"/>
      <c r="F124" s="59"/>
      <c r="G124" s="60"/>
      <c r="H124" s="83"/>
      <c r="I124" s="23" t="str">
        <f>IF(F124&lt;&gt;"",VLOOKUP(F124,'競技区分 (table)'!$B$15:$K$20,4,FALSE),"")</f>
        <v/>
      </c>
      <c r="J124" s="23" t="str">
        <f>IF(G124&lt;&gt;"",VLOOKUP(G124,'競技区分 (table)'!$B$7:$K$14,4,FALSE),"")</f>
        <v/>
      </c>
      <c r="L124" s="23">
        <f>IF(I124&lt;&gt;"",VLOOKUP(I124,'競技区分 (table)'!$E$15:$G$20,3,FALSE),0)</f>
        <v>0</v>
      </c>
      <c r="M124" s="23">
        <f>IF(J124&lt;&gt;"",VLOOKUP(J124,'競技区分 (table)'!$E$7:$G$14,3,FALSE),0)</f>
        <v>0</v>
      </c>
      <c r="N124" s="23">
        <f t="shared" si="1"/>
        <v>0</v>
      </c>
      <c r="O124" s="24"/>
      <c r="P124" s="24"/>
    </row>
    <row r="125" spans="2:16" ht="14.25" customHeight="1">
      <c r="B125" s="95"/>
      <c r="C125" s="84"/>
      <c r="D125" s="96"/>
      <c r="E125" s="96"/>
      <c r="F125" s="96"/>
      <c r="G125" s="96"/>
      <c r="I125" s="97"/>
      <c r="J125" s="97"/>
      <c r="L125" s="98">
        <f>COUNTIF(L5:L124,1500)</f>
        <v>0</v>
      </c>
      <c r="M125" s="84">
        <f t="shared" ref="M125:N125" si="2">COUNTIF(M5:M124,1500)</f>
        <v>0</v>
      </c>
      <c r="N125" s="84">
        <f t="shared" si="2"/>
        <v>0</v>
      </c>
    </row>
    <row r="126" spans="2:16" ht="24.9" customHeight="1">
      <c r="L126" s="99">
        <f>SUM(L5:L125)</f>
        <v>0</v>
      </c>
      <c r="M126" s="99">
        <f t="shared" ref="M126:N126" si="3">SUM(M5:M125)</f>
        <v>0</v>
      </c>
      <c r="N126" s="99">
        <f t="shared" si="3"/>
        <v>0</v>
      </c>
    </row>
    <row r="127" spans="2:16" ht="24.9" customHeight="1"/>
    <row r="128" spans="2:16" ht="18.600000000000001" hidden="1" customHeight="1">
      <c r="F128" s="5">
        <v>6</v>
      </c>
      <c r="G128" s="100" t="s">
        <v>171</v>
      </c>
      <c r="I128" s="9">
        <f>COUNTIF($I$5:$J$124,F128)</f>
        <v>0</v>
      </c>
    </row>
    <row r="129" spans="6:9" ht="18.600000000000001" hidden="1" customHeight="1">
      <c r="F129" s="5">
        <v>7</v>
      </c>
      <c r="G129" s="100" t="s">
        <v>174</v>
      </c>
      <c r="I129" s="9">
        <f t="shared" ref="I129:I141" si="4">COUNTIF($I$5:$J$124,F129)</f>
        <v>0</v>
      </c>
    </row>
    <row r="130" spans="6:9" ht="18.600000000000001" hidden="1" customHeight="1">
      <c r="F130" s="5">
        <v>8</v>
      </c>
      <c r="G130" s="100" t="s">
        <v>175</v>
      </c>
      <c r="I130" s="9">
        <f t="shared" si="4"/>
        <v>0</v>
      </c>
    </row>
    <row r="131" spans="6:9" ht="18.600000000000001" hidden="1" customHeight="1">
      <c r="F131" s="5">
        <v>9</v>
      </c>
      <c r="G131" s="100" t="s">
        <v>176</v>
      </c>
      <c r="I131" s="9">
        <f t="shared" si="4"/>
        <v>0</v>
      </c>
    </row>
    <row r="132" spans="6:9" ht="18.600000000000001" hidden="1" customHeight="1">
      <c r="F132" s="5">
        <v>10</v>
      </c>
      <c r="G132" s="100" t="s">
        <v>178</v>
      </c>
      <c r="I132" s="9">
        <f t="shared" si="4"/>
        <v>0</v>
      </c>
    </row>
    <row r="133" spans="6:9" ht="18.600000000000001" hidden="1" customHeight="1">
      <c r="F133" s="5">
        <v>11</v>
      </c>
      <c r="G133" s="100" t="s">
        <v>179</v>
      </c>
      <c r="I133" s="9">
        <f t="shared" si="4"/>
        <v>0</v>
      </c>
    </row>
    <row r="134" spans="6:9" ht="18.600000000000001" hidden="1" customHeight="1">
      <c r="F134" s="5">
        <v>12</v>
      </c>
      <c r="G134" s="100" t="s">
        <v>180</v>
      </c>
      <c r="I134" s="9">
        <f>COUNTIF($I$5:$J$124,F134)</f>
        <v>0</v>
      </c>
    </row>
    <row r="135" spans="6:9" ht="18.600000000000001" hidden="1" customHeight="1">
      <c r="F135" s="5">
        <v>13</v>
      </c>
      <c r="G135" s="100" t="s">
        <v>181</v>
      </c>
      <c r="I135" s="9">
        <f t="shared" si="4"/>
        <v>0</v>
      </c>
    </row>
    <row r="136" spans="6:9" ht="18.600000000000001" hidden="1" customHeight="1">
      <c r="F136" s="5">
        <v>14</v>
      </c>
      <c r="G136" s="100" t="s">
        <v>166</v>
      </c>
      <c r="I136" s="9">
        <f t="shared" si="4"/>
        <v>0</v>
      </c>
    </row>
    <row r="137" spans="6:9" ht="18.600000000000001" hidden="1" customHeight="1">
      <c r="F137" s="5">
        <v>15</v>
      </c>
      <c r="G137" s="100" t="s">
        <v>176</v>
      </c>
      <c r="I137" s="9">
        <f t="shared" si="4"/>
        <v>0</v>
      </c>
    </row>
    <row r="138" spans="6:9" ht="18.600000000000001" hidden="1" customHeight="1">
      <c r="F138" s="5">
        <v>16</v>
      </c>
      <c r="G138" s="100" t="s">
        <v>178</v>
      </c>
      <c r="I138" s="9">
        <f t="shared" si="4"/>
        <v>0</v>
      </c>
    </row>
    <row r="139" spans="6:9" ht="18.600000000000001" hidden="1" customHeight="1">
      <c r="F139" s="5">
        <v>17</v>
      </c>
      <c r="G139" s="100" t="s">
        <v>179</v>
      </c>
      <c r="I139" s="9">
        <f t="shared" si="4"/>
        <v>0</v>
      </c>
    </row>
    <row r="140" spans="6:9" ht="18.600000000000001" hidden="1" customHeight="1">
      <c r="F140" s="5">
        <v>18</v>
      </c>
      <c r="G140" s="100" t="s">
        <v>180</v>
      </c>
      <c r="I140" s="9">
        <f t="shared" si="4"/>
        <v>0</v>
      </c>
    </row>
    <row r="141" spans="6:9" ht="18.600000000000001" hidden="1" customHeight="1">
      <c r="F141" s="5">
        <v>19</v>
      </c>
      <c r="G141" s="100" t="s">
        <v>181</v>
      </c>
      <c r="I141" s="9">
        <f t="shared" si="4"/>
        <v>0</v>
      </c>
    </row>
    <row r="142" spans="6:9" ht="24.9" customHeight="1"/>
    <row r="143" spans="6:9" ht="24.9" customHeight="1"/>
    <row r="144" spans="6:9" ht="24.9" customHeight="1"/>
    <row r="145" ht="24.9" customHeight="1"/>
    <row r="146" ht="24.9" customHeight="1"/>
    <row r="147" ht="24.9" customHeight="1"/>
    <row r="148" ht="24.9" customHeight="1"/>
    <row r="149" ht="24.9" customHeight="1"/>
    <row r="150" ht="24.9" customHeight="1"/>
    <row r="151" ht="24.9" customHeight="1"/>
    <row r="152" ht="24.9" customHeight="1"/>
    <row r="153" ht="24.9" customHeight="1"/>
    <row r="154" ht="24.9" customHeight="1"/>
    <row r="155" ht="24.9" customHeight="1"/>
    <row r="156" ht="24.9" customHeight="1"/>
    <row r="157" ht="24.9" customHeight="1"/>
    <row r="158" ht="24.9" customHeight="1"/>
    <row r="159" ht="24.9" customHeight="1"/>
    <row r="160" ht="24.9" customHeight="1"/>
    <row r="161" ht="24.9" customHeight="1"/>
    <row r="162" ht="24.9" customHeight="1"/>
    <row r="163" ht="24.9" customHeight="1"/>
    <row r="164" ht="24.9" customHeight="1"/>
    <row r="165" ht="24.9" customHeight="1"/>
    <row r="166" ht="24.9" customHeight="1"/>
    <row r="167" ht="24.9" customHeight="1"/>
    <row r="168" ht="24.9" customHeight="1"/>
    <row r="169" ht="24.9" customHeight="1"/>
    <row r="170" ht="24.9" customHeight="1"/>
    <row r="171" ht="24.9" customHeight="1"/>
    <row r="172" ht="24.9" customHeight="1"/>
    <row r="173" ht="24.9" customHeight="1"/>
    <row r="174" ht="24.9" customHeight="1"/>
    <row r="175" ht="24.9" customHeight="1"/>
    <row r="176" ht="24.9" customHeight="1"/>
    <row r="177" ht="24.9" customHeight="1"/>
    <row r="178" ht="24.9" customHeight="1"/>
    <row r="179" ht="24.9" customHeight="1"/>
    <row r="180" ht="24.9" customHeight="1"/>
    <row r="181" ht="24.9" customHeight="1"/>
    <row r="182" ht="24.9" customHeight="1"/>
    <row r="183" ht="24.9" customHeight="1"/>
    <row r="184" ht="24.9" customHeight="1"/>
    <row r="185" ht="24.9" customHeight="1"/>
    <row r="186" ht="24.9" customHeight="1"/>
    <row r="187" ht="24.9" customHeight="1"/>
    <row r="188" ht="24.9" customHeight="1"/>
    <row r="189" ht="24.9" customHeight="1"/>
    <row r="190" ht="24.9" customHeight="1"/>
    <row r="191" ht="24.9" customHeight="1"/>
    <row r="192" ht="24.9" customHeight="1"/>
    <row r="193" ht="24.9" customHeight="1"/>
    <row r="194" ht="24.9" customHeight="1"/>
    <row r="195" ht="24.9" customHeight="1"/>
    <row r="196" ht="24.9" customHeight="1"/>
    <row r="197" ht="24.9" customHeight="1"/>
    <row r="198" ht="24.9" customHeight="1"/>
    <row r="199" ht="24.9" customHeight="1"/>
    <row r="200" ht="24.9" customHeight="1"/>
    <row r="201" ht="24.9" customHeight="1"/>
    <row r="202" ht="24.9" customHeight="1"/>
    <row r="203" ht="24.9" customHeight="1"/>
    <row r="204" ht="24.9" customHeight="1"/>
  </sheetData>
  <sheetProtection algorithmName="SHA-512" hashValue="xLFUPxn7PazcFF3k1mAeFx8QnJgRp2TxSFW78Dno2cVO+BuzKpHBQQw+j9zYHjRO8NZih23pIdEN8oeCJY2MDg==" saltValue="L8kvUPAGZdrMDxm2V4mDeQ==" spinCount="100000" sheet="1" objects="1" scenarios="1"/>
  <mergeCells count="1">
    <mergeCell ref="D2:F2"/>
  </mergeCells>
  <phoneticPr fontId="1"/>
  <printOptions horizontalCentered="1" verticalCentered="1"/>
  <pageMargins left="0.70866141732283472" right="0.70866141732283472" top="0.39370078740157483" bottom="0.35433070866141736" header="0.31496062992125984" footer="0.31496062992125984"/>
  <pageSetup paperSize="9" orientation="portrait" horizontalDpi="4294967293" verticalDpi="200" r:id="rId1"/>
  <extLst>
    <ext xmlns:x14="http://schemas.microsoft.com/office/spreadsheetml/2009/9/main" uri="{CCE6A557-97BC-4b89-ADB6-D9C93CAAB3DF}">
      <x14:dataValidations xmlns:xm="http://schemas.microsoft.com/office/excel/2006/main" count="3">
        <x14:dataValidation type="list" allowBlank="1" showInputMessage="1" showErrorMessage="1" xr:uid="{26C141E6-A9F5-46CC-8DF4-FC88ABC499F8}">
          <x14:formula1>
            <xm:f>段位!$B$2:$B$5</xm:f>
          </x14:formula1>
          <xm:sqref>E5:E124</xm:sqref>
        </x14:dataValidation>
        <x14:dataValidation type="list" allowBlank="1" showInputMessage="1" showErrorMessage="1" xr:uid="{47373CE7-4C09-4AD7-8EA5-66FB8B5E9FEF}">
          <x14:formula1>
            <xm:f>'競技区分 (table)'!$B$15:$B$20</xm:f>
          </x14:formula1>
          <xm:sqref>F5:F124</xm:sqref>
        </x14:dataValidation>
        <x14:dataValidation type="list" allowBlank="1" showInputMessage="1" showErrorMessage="1" xr:uid="{310F5739-8879-4A1D-A52A-F10FF1C76D86}">
          <x14:formula1>
            <xm:f>'競技区分 (table)'!$B$7:$B$14</xm:f>
          </x14:formula1>
          <xm:sqref>G5:G124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7643E-326F-48F9-A820-6B9F4301F33B}">
  <sheetPr>
    <tabColor rgb="FF00B0F0"/>
  </sheetPr>
  <dimension ref="B1:N105"/>
  <sheetViews>
    <sheetView showZeros="0" zoomScale="115" zoomScaleNormal="115" zoomScalePageLayoutView="85" workbookViewId="0">
      <selection activeCell="C9" sqref="C9"/>
    </sheetView>
  </sheetViews>
  <sheetFormatPr defaultColWidth="9" defaultRowHeight="13.2"/>
  <cols>
    <col min="1" max="1" width="3.77734375" style="5" customWidth="1"/>
    <col min="2" max="2" width="3.109375" style="5" customWidth="1"/>
    <col min="3" max="3" width="15.33203125" style="5" customWidth="1"/>
    <col min="4" max="9" width="12.77734375" style="5" customWidth="1"/>
    <col min="10" max="11" width="12.77734375" style="15" customWidth="1"/>
    <col min="12" max="12" width="7.77734375" style="5" customWidth="1"/>
    <col min="13" max="14" width="9" style="5" customWidth="1"/>
    <col min="15" max="16384" width="9" style="5"/>
  </cols>
  <sheetData>
    <row r="1" spans="2:14" ht="18" customHeight="1" thickBot="1">
      <c r="B1" s="16" t="str">
        <f>+申込書表紙!C1</f>
        <v>第54回静岡県空手道選手権大会</v>
      </c>
      <c r="C1" s="9"/>
      <c r="D1" s="9"/>
      <c r="E1" s="9"/>
      <c r="F1" s="9"/>
      <c r="G1" s="9"/>
      <c r="J1" s="16"/>
      <c r="K1" s="16"/>
    </row>
    <row r="2" spans="2:14" ht="18" customHeight="1" thickBot="1">
      <c r="C2" s="133" t="s">
        <v>0</v>
      </c>
      <c r="D2" s="134">
        <f>申込書表紙!V6</f>
        <v>0</v>
      </c>
      <c r="E2" s="135"/>
      <c r="F2" s="136"/>
      <c r="G2" s="136"/>
      <c r="H2" s="136"/>
      <c r="I2" s="136"/>
      <c r="J2" s="16"/>
      <c r="K2" s="16"/>
    </row>
    <row r="3" spans="2:14" ht="18" customHeight="1">
      <c r="B3" s="137"/>
      <c r="C3" s="137"/>
      <c r="D3" s="137"/>
      <c r="E3" s="137"/>
      <c r="F3" s="137"/>
      <c r="G3" s="137"/>
      <c r="H3" s="137"/>
      <c r="I3" s="137"/>
      <c r="J3" s="137"/>
      <c r="K3" s="137"/>
    </row>
    <row r="4" spans="2:14" ht="13.2" customHeight="1">
      <c r="B4" s="28"/>
      <c r="C4" s="137"/>
      <c r="D4" s="137"/>
      <c r="E4" s="137"/>
      <c r="F4" s="137"/>
      <c r="G4" s="137"/>
      <c r="H4" s="137"/>
      <c r="I4" s="137"/>
      <c r="J4" s="137"/>
      <c r="K4" s="137"/>
      <c r="M4" s="5" t="s">
        <v>185</v>
      </c>
      <c r="N4" s="5" t="s">
        <v>186</v>
      </c>
    </row>
    <row r="5" spans="2:14" ht="16.8" customHeight="1">
      <c r="D5" s="9"/>
      <c r="E5" s="9"/>
      <c r="F5" s="9"/>
      <c r="G5" s="9"/>
      <c r="H5" s="9"/>
      <c r="I5" s="9"/>
      <c r="J5" s="9"/>
      <c r="K5" s="9"/>
      <c r="L5" s="16"/>
      <c r="M5" s="58"/>
    </row>
    <row r="6" spans="2:14" ht="12.6" customHeight="1">
      <c r="B6" s="28" t="s">
        <v>153</v>
      </c>
      <c r="D6" s="9"/>
      <c r="E6" s="9"/>
      <c r="F6" s="9"/>
      <c r="G6" s="9"/>
      <c r="H6" s="9"/>
      <c r="I6" s="9"/>
      <c r="J6" s="9"/>
      <c r="K6" s="9"/>
      <c r="L6" s="16"/>
      <c r="M6" s="58"/>
    </row>
    <row r="7" spans="2:14" ht="14.25" customHeight="1">
      <c r="B7" s="138" t="s">
        <v>1</v>
      </c>
      <c r="C7" s="131" t="s">
        <v>154</v>
      </c>
      <c r="D7" s="224" t="s">
        <v>221</v>
      </c>
      <c r="E7" s="225"/>
      <c r="F7" s="224" t="s">
        <v>224</v>
      </c>
      <c r="G7" s="225"/>
      <c r="H7" s="224" t="s">
        <v>225</v>
      </c>
      <c r="I7" s="225"/>
      <c r="J7" s="224" t="s">
        <v>226</v>
      </c>
      <c r="K7" s="225"/>
      <c r="L7" s="53"/>
      <c r="M7" s="9"/>
    </row>
    <row r="8" spans="2:14" ht="13.2" customHeight="1">
      <c r="B8" s="139"/>
      <c r="C8" s="130"/>
      <c r="D8" s="130" t="s">
        <v>222</v>
      </c>
      <c r="E8" s="130" t="s">
        <v>223</v>
      </c>
      <c r="F8" s="130" t="s">
        <v>222</v>
      </c>
      <c r="G8" s="130" t="s">
        <v>223</v>
      </c>
      <c r="H8" s="130" t="s">
        <v>222</v>
      </c>
      <c r="I8" s="130" t="s">
        <v>223</v>
      </c>
      <c r="J8" s="130" t="s">
        <v>222</v>
      </c>
      <c r="K8" s="130" t="s">
        <v>223</v>
      </c>
      <c r="L8" s="53"/>
      <c r="M8" s="9"/>
    </row>
    <row r="9" spans="2:14" ht="18" customHeight="1">
      <c r="B9" s="40" t="s">
        <v>138</v>
      </c>
      <c r="C9" s="56"/>
      <c r="D9" s="57"/>
      <c r="E9" s="57"/>
      <c r="F9" s="57"/>
      <c r="G9" s="57"/>
      <c r="H9" s="57"/>
      <c r="I9" s="57"/>
      <c r="J9" s="57"/>
      <c r="K9" s="57"/>
      <c r="L9" s="16"/>
      <c r="M9" s="58">
        <f t="shared" ref="M9:M10" si="0">IF(D9&lt;&gt;"",1,0)</f>
        <v>0</v>
      </c>
      <c r="N9" s="55">
        <f>+M9+M10</f>
        <v>0</v>
      </c>
    </row>
    <row r="10" spans="2:14" ht="18" customHeight="1">
      <c r="B10" s="40" t="s">
        <v>139</v>
      </c>
      <c r="C10" s="56"/>
      <c r="D10" s="57"/>
      <c r="E10" s="57"/>
      <c r="F10" s="57"/>
      <c r="G10" s="57"/>
      <c r="H10" s="57"/>
      <c r="I10" s="57"/>
      <c r="J10" s="57"/>
      <c r="K10" s="57"/>
      <c r="L10" s="16"/>
      <c r="M10" s="58">
        <f t="shared" si="0"/>
        <v>0</v>
      </c>
    </row>
    <row r="11" spans="2:14" ht="16.8" customHeight="1">
      <c r="B11" s="140"/>
      <c r="C11" s="140"/>
      <c r="D11" s="141"/>
      <c r="E11" s="141"/>
      <c r="F11" s="141"/>
      <c r="G11" s="141"/>
      <c r="H11" s="141"/>
      <c r="I11" s="141"/>
      <c r="J11" s="141"/>
      <c r="K11" s="9"/>
      <c r="L11" s="16"/>
      <c r="M11" s="58"/>
    </row>
    <row r="12" spans="2:14" ht="12.6" customHeight="1">
      <c r="B12" s="28" t="s">
        <v>155</v>
      </c>
      <c r="D12" s="9"/>
      <c r="E12" s="9"/>
      <c r="F12" s="9"/>
      <c r="G12" s="9"/>
      <c r="H12" s="9"/>
      <c r="I12" s="9"/>
      <c r="J12" s="9"/>
      <c r="K12" s="9"/>
      <c r="L12" s="16"/>
      <c r="M12" s="58"/>
    </row>
    <row r="13" spans="2:14" ht="14.25" customHeight="1">
      <c r="B13" s="138" t="s">
        <v>1</v>
      </c>
      <c r="C13" s="131" t="s">
        <v>154</v>
      </c>
      <c r="D13" s="224" t="s">
        <v>221</v>
      </c>
      <c r="E13" s="225"/>
      <c r="F13" s="224" t="s">
        <v>224</v>
      </c>
      <c r="G13" s="225"/>
      <c r="H13" s="224" t="s">
        <v>225</v>
      </c>
      <c r="I13" s="225"/>
      <c r="J13" s="224" t="s">
        <v>226</v>
      </c>
      <c r="K13" s="225"/>
      <c r="L13" s="53"/>
      <c r="M13" s="9"/>
    </row>
    <row r="14" spans="2:14" ht="14.25" customHeight="1">
      <c r="B14" s="139"/>
      <c r="C14" s="130"/>
      <c r="D14" s="130" t="s">
        <v>222</v>
      </c>
      <c r="E14" s="130" t="s">
        <v>223</v>
      </c>
      <c r="F14" s="130" t="s">
        <v>222</v>
      </c>
      <c r="G14" s="130" t="s">
        <v>223</v>
      </c>
      <c r="H14" s="130" t="s">
        <v>222</v>
      </c>
      <c r="I14" s="130" t="s">
        <v>223</v>
      </c>
      <c r="J14" s="130" t="s">
        <v>222</v>
      </c>
      <c r="K14" s="130" t="s">
        <v>223</v>
      </c>
      <c r="L14" s="53"/>
      <c r="M14" s="9"/>
    </row>
    <row r="15" spans="2:14" ht="18" customHeight="1">
      <c r="B15" s="40" t="s">
        <v>138</v>
      </c>
      <c r="C15" s="56"/>
      <c r="D15" s="57"/>
      <c r="E15" s="57"/>
      <c r="F15" s="57"/>
      <c r="G15" s="57"/>
      <c r="H15" s="57"/>
      <c r="I15" s="57"/>
      <c r="J15" s="57"/>
      <c r="K15" s="57"/>
      <c r="L15" s="16"/>
      <c r="M15" s="58">
        <f t="shared" ref="M15:M16" si="1">IF(D15&lt;&gt;"",1,0)</f>
        <v>0</v>
      </c>
      <c r="N15" s="55">
        <f>+M15+M16</f>
        <v>0</v>
      </c>
    </row>
    <row r="16" spans="2:14" ht="18" customHeight="1">
      <c r="B16" s="40" t="s">
        <v>139</v>
      </c>
      <c r="C16" s="56"/>
      <c r="D16" s="57"/>
      <c r="E16" s="57"/>
      <c r="F16" s="57"/>
      <c r="G16" s="57"/>
      <c r="H16" s="57"/>
      <c r="I16" s="57"/>
      <c r="J16" s="57"/>
      <c r="K16" s="57"/>
      <c r="L16" s="16"/>
      <c r="M16" s="58">
        <f t="shared" si="1"/>
        <v>0</v>
      </c>
    </row>
    <row r="17" spans="2:14" ht="16.8" customHeight="1">
      <c r="B17" s="140"/>
      <c r="C17" s="140"/>
      <c r="D17" s="141"/>
      <c r="E17" s="141"/>
      <c r="F17" s="141"/>
      <c r="G17" s="141"/>
      <c r="H17" s="141"/>
      <c r="I17" s="141"/>
      <c r="J17" s="141"/>
      <c r="K17" s="9"/>
      <c r="L17" s="16"/>
      <c r="M17" s="58"/>
    </row>
    <row r="18" spans="2:14" ht="12.6" customHeight="1">
      <c r="B18" s="28" t="s">
        <v>156</v>
      </c>
      <c r="D18" s="9"/>
      <c r="E18" s="9"/>
      <c r="F18" s="9"/>
      <c r="G18" s="9"/>
      <c r="H18" s="9"/>
      <c r="I18" s="9"/>
      <c r="J18" s="9"/>
      <c r="K18" s="9"/>
      <c r="L18" s="16"/>
      <c r="M18" s="58"/>
    </row>
    <row r="19" spans="2:14" ht="14.25" customHeight="1">
      <c r="B19" s="138" t="s">
        <v>1</v>
      </c>
      <c r="C19" s="131" t="s">
        <v>154</v>
      </c>
      <c r="D19" s="224" t="s">
        <v>221</v>
      </c>
      <c r="E19" s="225"/>
      <c r="F19" s="224" t="s">
        <v>224</v>
      </c>
      <c r="G19" s="225"/>
      <c r="H19" s="224" t="s">
        <v>225</v>
      </c>
      <c r="I19" s="225"/>
      <c r="J19" s="224" t="s">
        <v>226</v>
      </c>
      <c r="K19" s="225"/>
      <c r="L19" s="53"/>
      <c r="M19" s="9"/>
    </row>
    <row r="20" spans="2:14" ht="14.25" customHeight="1">
      <c r="B20" s="139"/>
      <c r="C20" s="130"/>
      <c r="D20" s="130" t="s">
        <v>222</v>
      </c>
      <c r="E20" s="130" t="s">
        <v>223</v>
      </c>
      <c r="F20" s="130" t="s">
        <v>222</v>
      </c>
      <c r="G20" s="130" t="s">
        <v>223</v>
      </c>
      <c r="H20" s="130" t="s">
        <v>222</v>
      </c>
      <c r="I20" s="130" t="s">
        <v>223</v>
      </c>
      <c r="J20" s="130" t="s">
        <v>222</v>
      </c>
      <c r="K20" s="130" t="s">
        <v>223</v>
      </c>
      <c r="L20" s="53"/>
      <c r="M20" s="9"/>
    </row>
    <row r="21" spans="2:14" ht="18" customHeight="1">
      <c r="B21" s="40" t="s">
        <v>138</v>
      </c>
      <c r="C21" s="56"/>
      <c r="D21" s="57"/>
      <c r="E21" s="57"/>
      <c r="F21" s="57"/>
      <c r="G21" s="57"/>
      <c r="H21" s="57"/>
      <c r="I21" s="57"/>
      <c r="J21" s="57"/>
      <c r="K21" s="57"/>
      <c r="L21" s="16"/>
      <c r="M21" s="58">
        <f t="shared" ref="M21:M22" si="2">IF(D21&lt;&gt;"",1,0)</f>
        <v>0</v>
      </c>
      <c r="N21" s="55">
        <f>+M21+M22</f>
        <v>0</v>
      </c>
    </row>
    <row r="22" spans="2:14" ht="18" customHeight="1">
      <c r="B22" s="40" t="s">
        <v>139</v>
      </c>
      <c r="C22" s="56"/>
      <c r="D22" s="57"/>
      <c r="E22" s="57"/>
      <c r="F22" s="57"/>
      <c r="G22" s="57"/>
      <c r="H22" s="57"/>
      <c r="I22" s="57"/>
      <c r="J22" s="57"/>
      <c r="K22" s="57"/>
      <c r="L22" s="16"/>
      <c r="M22" s="58">
        <f t="shared" si="2"/>
        <v>0</v>
      </c>
    </row>
    <row r="23" spans="2:14" ht="16.8" customHeight="1">
      <c r="B23" s="140"/>
      <c r="C23" s="140"/>
      <c r="D23" s="141"/>
      <c r="E23" s="141"/>
      <c r="F23" s="141"/>
      <c r="G23" s="141"/>
      <c r="H23" s="141"/>
      <c r="I23" s="141"/>
      <c r="J23" s="141"/>
      <c r="K23" s="9"/>
      <c r="L23" s="16"/>
      <c r="M23" s="58"/>
    </row>
    <row r="24" spans="2:14" ht="12.6" customHeight="1">
      <c r="B24" s="142" t="s">
        <v>157</v>
      </c>
      <c r="C24" s="143"/>
      <c r="D24" s="144"/>
      <c r="E24" s="144"/>
      <c r="F24" s="144"/>
      <c r="G24" s="144"/>
      <c r="H24" s="144"/>
      <c r="I24" s="144"/>
      <c r="J24" s="144"/>
      <c r="K24" s="9"/>
      <c r="L24" s="16"/>
      <c r="M24" s="58"/>
    </row>
    <row r="25" spans="2:14" ht="14.25" customHeight="1">
      <c r="B25" s="138" t="s">
        <v>1</v>
      </c>
      <c r="C25" s="131" t="s">
        <v>154</v>
      </c>
      <c r="D25" s="224" t="s">
        <v>221</v>
      </c>
      <c r="E25" s="225"/>
      <c r="F25" s="224" t="s">
        <v>224</v>
      </c>
      <c r="G25" s="225"/>
      <c r="H25" s="224" t="s">
        <v>225</v>
      </c>
      <c r="I25" s="225"/>
      <c r="J25" s="224" t="s">
        <v>226</v>
      </c>
      <c r="K25" s="225"/>
      <c r="L25" s="53"/>
      <c r="M25" s="9"/>
    </row>
    <row r="26" spans="2:14" ht="14.25" customHeight="1">
      <c r="B26" s="139"/>
      <c r="C26" s="130"/>
      <c r="D26" s="130" t="s">
        <v>222</v>
      </c>
      <c r="E26" s="130" t="s">
        <v>223</v>
      </c>
      <c r="F26" s="130" t="s">
        <v>222</v>
      </c>
      <c r="G26" s="130" t="s">
        <v>223</v>
      </c>
      <c r="H26" s="130" t="s">
        <v>222</v>
      </c>
      <c r="I26" s="130" t="s">
        <v>223</v>
      </c>
      <c r="J26" s="130" t="s">
        <v>222</v>
      </c>
      <c r="K26" s="130" t="s">
        <v>223</v>
      </c>
      <c r="L26" s="53"/>
      <c r="M26" s="9"/>
    </row>
    <row r="27" spans="2:14" ht="18" customHeight="1">
      <c r="B27" s="40" t="s">
        <v>138</v>
      </c>
      <c r="C27" s="56"/>
      <c r="D27" s="57"/>
      <c r="E27" s="57"/>
      <c r="F27" s="57"/>
      <c r="G27" s="57"/>
      <c r="H27" s="57"/>
      <c r="I27" s="57"/>
      <c r="J27" s="57"/>
      <c r="K27" s="57"/>
      <c r="L27" s="16"/>
      <c r="M27" s="58">
        <f t="shared" ref="M27:M28" si="3">IF(D27&lt;&gt;"",1,0)</f>
        <v>0</v>
      </c>
      <c r="N27" s="55">
        <f>+M27+M28</f>
        <v>0</v>
      </c>
    </row>
    <row r="28" spans="2:14" ht="18" customHeight="1">
      <c r="B28" s="40" t="s">
        <v>139</v>
      </c>
      <c r="C28" s="56"/>
      <c r="D28" s="57"/>
      <c r="E28" s="57"/>
      <c r="F28" s="57"/>
      <c r="G28" s="57"/>
      <c r="H28" s="57"/>
      <c r="I28" s="57"/>
      <c r="J28" s="57"/>
      <c r="K28" s="57"/>
      <c r="L28" s="16"/>
      <c r="M28" s="58">
        <f t="shared" si="3"/>
        <v>0</v>
      </c>
    </row>
    <row r="29" spans="2:14" ht="16.8" customHeight="1">
      <c r="B29" s="140"/>
      <c r="C29" s="140"/>
      <c r="D29" s="141"/>
      <c r="E29" s="141"/>
      <c r="F29" s="141"/>
      <c r="G29" s="141"/>
      <c r="H29" s="141"/>
      <c r="I29" s="141"/>
      <c r="J29" s="141"/>
      <c r="K29" s="9"/>
      <c r="L29" s="16"/>
      <c r="M29" s="58"/>
    </row>
    <row r="30" spans="2:14" ht="12.6" customHeight="1">
      <c r="D30" s="9"/>
      <c r="E30" s="9"/>
      <c r="F30" s="9"/>
      <c r="G30" s="9"/>
      <c r="H30" s="9"/>
      <c r="I30" s="9"/>
      <c r="J30" s="9"/>
      <c r="K30" s="9"/>
      <c r="L30" s="16"/>
      <c r="M30" s="58"/>
    </row>
    <row r="31" spans="2:14" ht="14.25" customHeight="1"/>
    <row r="32" spans="2:14" ht="14.25" customHeight="1"/>
    <row r="33" ht="14.25" customHeight="1"/>
    <row r="34" ht="14.25"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row r="69" ht="24.9" customHeight="1"/>
    <row r="70" ht="24.9" customHeight="1"/>
    <row r="71" ht="24.9" customHeight="1"/>
    <row r="72" ht="24.9" customHeight="1"/>
    <row r="73" ht="24.9" customHeight="1"/>
    <row r="74" ht="24.9" customHeight="1"/>
    <row r="75" ht="24.9" customHeight="1"/>
    <row r="76" ht="24.9" customHeight="1"/>
    <row r="77" ht="24.9" customHeight="1"/>
    <row r="78" ht="24.9" customHeight="1"/>
    <row r="79" ht="24.9" customHeight="1"/>
    <row r="80" ht="24.9" customHeight="1"/>
    <row r="81" ht="24.9" customHeight="1"/>
    <row r="82" ht="24.9" customHeight="1"/>
    <row r="83" ht="24.9" customHeight="1"/>
    <row r="84" ht="24.9" customHeight="1"/>
    <row r="85" ht="24.9" customHeight="1"/>
    <row r="86" ht="24.9" customHeight="1"/>
    <row r="87" ht="24.9" customHeight="1"/>
    <row r="88" ht="24.9" customHeight="1"/>
    <row r="89" ht="24.9" customHeight="1"/>
    <row r="90" ht="24.9" customHeight="1"/>
    <row r="91" ht="24.9" customHeight="1"/>
    <row r="92" ht="24.9" customHeight="1"/>
    <row r="93" ht="24.9" customHeight="1"/>
    <row r="94" ht="24.9" customHeight="1"/>
    <row r="95" ht="24.9" customHeight="1"/>
    <row r="96" ht="24.9" customHeight="1"/>
    <row r="97" ht="24.9" customHeight="1"/>
    <row r="98" ht="24.9" customHeight="1"/>
    <row r="99" ht="24.9" customHeight="1"/>
    <row r="100" ht="24.9" customHeight="1"/>
    <row r="101" ht="24.9" customHeight="1"/>
    <row r="102" ht="24.9" customHeight="1"/>
    <row r="103" ht="24.9" customHeight="1"/>
    <row r="104" ht="24.9" customHeight="1"/>
    <row r="105" ht="24.9" customHeight="1"/>
  </sheetData>
  <sheetProtection algorithmName="SHA-512" hashValue="rzTw0WcxxH2O6V/+G8P4iY016yDbMlbKBRpwb/Q1kPBRpwRa7GVMPJwpWk/XH4R6m1KOawb3hgfIzIA+03h89A==" saltValue="xCErEdUs/1CaMiS+LjLS0g==" spinCount="100000" sheet="1" objects="1" scenarios="1"/>
  <mergeCells count="16">
    <mergeCell ref="D7:E7"/>
    <mergeCell ref="F7:G7"/>
    <mergeCell ref="H7:I7"/>
    <mergeCell ref="J7:K7"/>
    <mergeCell ref="D25:E25"/>
    <mergeCell ref="F25:G25"/>
    <mergeCell ref="H25:I25"/>
    <mergeCell ref="J25:K25"/>
    <mergeCell ref="D13:E13"/>
    <mergeCell ref="F13:G13"/>
    <mergeCell ref="H13:I13"/>
    <mergeCell ref="J13:K13"/>
    <mergeCell ref="D19:E19"/>
    <mergeCell ref="F19:G19"/>
    <mergeCell ref="H19:I19"/>
    <mergeCell ref="J19:K19"/>
  </mergeCells>
  <phoneticPr fontId="1"/>
  <printOptions horizontalCentered="1" verticalCentered="1"/>
  <pageMargins left="0.70866141732283472" right="0.70866141732283472" top="0.39370078740157483" bottom="0.35433070866141736" header="0.31496062992125984" footer="0.31496062992125984"/>
  <pageSetup paperSize="9" orientation="portrait" horizontalDpi="4294967293"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526D6-6F6F-4361-AFED-C15BD6C468EF}">
  <sheetPr>
    <tabColor rgb="FFFFCCFF"/>
  </sheetPr>
  <dimension ref="A1:W22"/>
  <sheetViews>
    <sheetView workbookViewId="0">
      <selection activeCell="K4" sqref="K4"/>
    </sheetView>
  </sheetViews>
  <sheetFormatPr defaultColWidth="14.44140625" defaultRowHeight="14.4"/>
  <cols>
    <col min="1" max="2" width="4.88671875" style="61" customWidth="1"/>
    <col min="3" max="13" width="4.33203125" style="61" customWidth="1"/>
    <col min="14" max="23" width="3.5546875" style="61" customWidth="1"/>
    <col min="24" max="24" width="4.5546875" style="61" customWidth="1"/>
    <col min="25" max="16384" width="14.44140625" style="61"/>
  </cols>
  <sheetData>
    <row r="1" spans="1:23" ht="16.2">
      <c r="A1" s="231" t="str">
        <f>+申込書表紙!C1</f>
        <v>第54回静岡県空手道選手権大会</v>
      </c>
      <c r="B1" s="231"/>
      <c r="C1" s="231"/>
      <c r="D1" s="231"/>
      <c r="E1" s="231"/>
      <c r="F1" s="231"/>
      <c r="G1" s="231"/>
      <c r="H1" s="231"/>
      <c r="I1" s="231"/>
      <c r="J1" s="231"/>
      <c r="K1" s="231"/>
      <c r="L1" s="231"/>
      <c r="M1" s="231"/>
      <c r="N1" s="231"/>
      <c r="O1" s="231"/>
      <c r="P1" s="231"/>
      <c r="Q1" s="231"/>
      <c r="R1" s="231"/>
      <c r="S1" s="231"/>
      <c r="T1" s="231"/>
      <c r="U1" s="231"/>
      <c r="V1" s="231"/>
      <c r="W1" s="231"/>
    </row>
    <row r="2" spans="1:23" ht="19.2">
      <c r="A2" s="232"/>
      <c r="B2" s="232"/>
      <c r="C2" s="232"/>
      <c r="D2" s="232"/>
      <c r="E2" s="232"/>
      <c r="F2" s="232"/>
      <c r="G2" s="232"/>
      <c r="H2" s="232"/>
      <c r="I2" s="232"/>
      <c r="J2" s="232"/>
      <c r="K2" s="232"/>
      <c r="L2" s="232"/>
      <c r="M2" s="232"/>
      <c r="N2" s="232"/>
      <c r="O2" s="232"/>
      <c r="P2" s="232"/>
      <c r="Q2" s="232"/>
      <c r="R2" s="232"/>
      <c r="S2" s="232"/>
      <c r="T2" s="232"/>
      <c r="U2" s="232"/>
      <c r="V2" s="232"/>
      <c r="W2" s="232"/>
    </row>
    <row r="3" spans="1:23" ht="19.2">
      <c r="A3" s="62"/>
      <c r="B3" s="62"/>
      <c r="C3" s="62"/>
      <c r="D3" s="62"/>
      <c r="E3" s="62"/>
      <c r="F3" s="62"/>
      <c r="G3" s="62"/>
      <c r="H3" s="62"/>
      <c r="I3" s="62"/>
      <c r="J3" s="62"/>
      <c r="K3" s="62"/>
      <c r="L3" s="62"/>
      <c r="M3" s="62"/>
      <c r="N3" s="62"/>
      <c r="O3" s="62"/>
      <c r="P3" s="62"/>
      <c r="Q3" s="62"/>
      <c r="R3" s="62"/>
      <c r="S3" s="62"/>
      <c r="T3" s="62"/>
      <c r="U3" s="62"/>
    </row>
    <row r="4" spans="1:23">
      <c r="A4" s="233" t="s">
        <v>158</v>
      </c>
      <c r="B4" s="233"/>
      <c r="C4" s="233">
        <f>+申込書表紙!V6</f>
        <v>0</v>
      </c>
      <c r="D4" s="233"/>
      <c r="E4" s="233"/>
      <c r="F4" s="233"/>
      <c r="G4" s="233"/>
      <c r="H4" s="233"/>
      <c r="I4" s="233"/>
      <c r="J4" s="233"/>
    </row>
    <row r="5" spans="1:23" ht="16.8" thickBot="1">
      <c r="F5" s="234" t="s">
        <v>159</v>
      </c>
      <c r="G5" s="234"/>
      <c r="H5" s="234"/>
      <c r="I5" s="234"/>
      <c r="J5" s="234"/>
      <c r="K5" s="234"/>
      <c r="L5" s="234"/>
      <c r="M5" s="64"/>
    </row>
    <row r="6" spans="1:23" ht="15" thickBot="1">
      <c r="A6" s="226" t="s">
        <v>160</v>
      </c>
      <c r="B6" s="227"/>
      <c r="C6" s="227"/>
      <c r="D6" s="227"/>
      <c r="E6" s="227"/>
      <c r="F6" s="227"/>
      <c r="G6" s="228"/>
      <c r="H6" s="229" t="s">
        <v>161</v>
      </c>
      <c r="I6" s="227"/>
      <c r="J6" s="228"/>
      <c r="K6" s="227" t="s">
        <v>162</v>
      </c>
      <c r="L6" s="227"/>
      <c r="M6" s="227"/>
      <c r="N6" s="229" t="s">
        <v>163</v>
      </c>
      <c r="O6" s="227"/>
      <c r="P6" s="227"/>
      <c r="Q6" s="227"/>
      <c r="R6" s="228"/>
      <c r="S6" s="229" t="s">
        <v>164</v>
      </c>
      <c r="T6" s="227"/>
      <c r="U6" s="227"/>
      <c r="V6" s="227"/>
      <c r="W6" s="230"/>
    </row>
    <row r="7" spans="1:23">
      <c r="A7" s="68"/>
      <c r="B7" s="73"/>
      <c r="C7" s="254" t="s">
        <v>171</v>
      </c>
      <c r="D7" s="255"/>
      <c r="E7" s="255"/>
      <c r="F7" s="255"/>
      <c r="G7" s="256"/>
      <c r="H7" s="257">
        <f>+'参加選手（個人）'!I128</f>
        <v>0</v>
      </c>
      <c r="I7" s="258"/>
      <c r="J7" s="66" t="s">
        <v>172</v>
      </c>
      <c r="K7" s="259">
        <f>SUM(H7:I12)</f>
        <v>0</v>
      </c>
      <c r="L7" s="235"/>
      <c r="M7" s="238" t="s">
        <v>173</v>
      </c>
      <c r="N7" s="259" t="s">
        <v>167</v>
      </c>
      <c r="O7" s="262">
        <v>4000</v>
      </c>
      <c r="P7" s="262"/>
      <c r="Q7" s="235" t="s">
        <v>168</v>
      </c>
      <c r="R7" s="238" t="s">
        <v>169</v>
      </c>
      <c r="S7" s="241">
        <f>IF(K7&gt;0,K7*O7,0)</f>
        <v>0</v>
      </c>
      <c r="T7" s="242"/>
      <c r="U7" s="242"/>
      <c r="V7" s="242"/>
      <c r="W7" s="247" t="s">
        <v>168</v>
      </c>
    </row>
    <row r="8" spans="1:23">
      <c r="A8" s="68"/>
      <c r="B8" s="74"/>
      <c r="C8" s="250" t="s">
        <v>174</v>
      </c>
      <c r="D8" s="251"/>
      <c r="E8" s="251"/>
      <c r="F8" s="251"/>
      <c r="G8" s="252"/>
      <c r="H8" s="253">
        <f>+'参加選手（個人）'!I129</f>
        <v>0</v>
      </c>
      <c r="I8" s="156"/>
      <c r="J8" s="70" t="s">
        <v>172</v>
      </c>
      <c r="K8" s="260"/>
      <c r="L8" s="236"/>
      <c r="M8" s="239"/>
      <c r="N8" s="260"/>
      <c r="O8" s="263"/>
      <c r="P8" s="263"/>
      <c r="Q8" s="236"/>
      <c r="R8" s="239"/>
      <c r="S8" s="243"/>
      <c r="T8" s="244"/>
      <c r="U8" s="244"/>
      <c r="V8" s="244"/>
      <c r="W8" s="248"/>
    </row>
    <row r="9" spans="1:23">
      <c r="A9" s="68"/>
      <c r="B9" s="265" t="s">
        <v>165</v>
      </c>
      <c r="C9" s="250" t="s">
        <v>175</v>
      </c>
      <c r="D9" s="251"/>
      <c r="E9" s="251"/>
      <c r="F9" s="251"/>
      <c r="G9" s="252"/>
      <c r="H9" s="253">
        <f>+'参加選手（個人）'!I130</f>
        <v>0</v>
      </c>
      <c r="I9" s="156"/>
      <c r="J9" s="70" t="s">
        <v>172</v>
      </c>
      <c r="K9" s="260"/>
      <c r="L9" s="236"/>
      <c r="M9" s="239"/>
      <c r="N9" s="260"/>
      <c r="O9" s="263"/>
      <c r="P9" s="263"/>
      <c r="Q9" s="236"/>
      <c r="R9" s="239"/>
      <c r="S9" s="243"/>
      <c r="T9" s="244"/>
      <c r="U9" s="244"/>
      <c r="V9" s="244"/>
      <c r="W9" s="248"/>
    </row>
    <row r="10" spans="1:23">
      <c r="A10" s="75"/>
      <c r="B10" s="265"/>
      <c r="C10" s="250" t="s">
        <v>176</v>
      </c>
      <c r="D10" s="251"/>
      <c r="E10" s="251"/>
      <c r="F10" s="251"/>
      <c r="G10" s="252"/>
      <c r="H10" s="253">
        <f>+'参加選手（個人）'!I131</f>
        <v>0</v>
      </c>
      <c r="I10" s="156"/>
      <c r="J10" s="70" t="s">
        <v>172</v>
      </c>
      <c r="K10" s="260"/>
      <c r="L10" s="236"/>
      <c r="M10" s="239"/>
      <c r="N10" s="260"/>
      <c r="O10" s="263"/>
      <c r="P10" s="263"/>
      <c r="Q10" s="236"/>
      <c r="R10" s="239"/>
      <c r="S10" s="243"/>
      <c r="T10" s="244"/>
      <c r="U10" s="244"/>
      <c r="V10" s="244"/>
      <c r="W10" s="248"/>
    </row>
    <row r="11" spans="1:23">
      <c r="A11" s="286" t="s">
        <v>177</v>
      </c>
      <c r="B11" s="265"/>
      <c r="C11" s="250" t="s">
        <v>178</v>
      </c>
      <c r="D11" s="251"/>
      <c r="E11" s="251"/>
      <c r="F11" s="251"/>
      <c r="G11" s="252"/>
      <c r="H11" s="253">
        <f>+'参加選手（個人）'!I132</f>
        <v>0</v>
      </c>
      <c r="I11" s="156"/>
      <c r="J11" s="69" t="s">
        <v>172</v>
      </c>
      <c r="K11" s="260"/>
      <c r="L11" s="236"/>
      <c r="M11" s="239"/>
      <c r="N11" s="260"/>
      <c r="O11" s="263"/>
      <c r="P11" s="263"/>
      <c r="Q11" s="236"/>
      <c r="R11" s="239"/>
      <c r="S11" s="243"/>
      <c r="T11" s="244"/>
      <c r="U11" s="244"/>
      <c r="V11" s="244"/>
      <c r="W11" s="248"/>
    </row>
    <row r="12" spans="1:23">
      <c r="A12" s="286"/>
      <c r="B12" s="265"/>
      <c r="C12" s="250" t="s">
        <v>179</v>
      </c>
      <c r="D12" s="251"/>
      <c r="E12" s="251"/>
      <c r="F12" s="251"/>
      <c r="G12" s="252"/>
      <c r="H12" s="253">
        <f>+'参加選手（個人）'!I133</f>
        <v>0</v>
      </c>
      <c r="I12" s="156"/>
      <c r="J12" s="70" t="s">
        <v>172</v>
      </c>
      <c r="K12" s="261"/>
      <c r="L12" s="237"/>
      <c r="M12" s="240"/>
      <c r="N12" s="261"/>
      <c r="O12" s="264"/>
      <c r="P12" s="264"/>
      <c r="Q12" s="237"/>
      <c r="R12" s="240"/>
      <c r="S12" s="245"/>
      <c r="T12" s="246"/>
      <c r="U12" s="246"/>
      <c r="V12" s="246"/>
      <c r="W12" s="249"/>
    </row>
    <row r="13" spans="1:23">
      <c r="A13" s="286"/>
      <c r="B13" s="74"/>
      <c r="C13" s="276" t="s">
        <v>180</v>
      </c>
      <c r="D13" s="277"/>
      <c r="E13" s="277"/>
      <c r="F13" s="277"/>
      <c r="G13" s="278"/>
      <c r="H13" s="253">
        <f>+'参加選手（個人）'!I134</f>
        <v>0</v>
      </c>
      <c r="I13" s="156"/>
      <c r="J13" s="69" t="s">
        <v>172</v>
      </c>
      <c r="K13" s="260">
        <f>SUM(H13:I14)</f>
        <v>0</v>
      </c>
      <c r="L13" s="236"/>
      <c r="M13" s="239" t="s">
        <v>173</v>
      </c>
      <c r="N13" s="260" t="s">
        <v>167</v>
      </c>
      <c r="O13" s="263">
        <v>3000</v>
      </c>
      <c r="P13" s="263"/>
      <c r="Q13" s="236" t="s">
        <v>168</v>
      </c>
      <c r="R13" s="239" t="s">
        <v>169</v>
      </c>
      <c r="S13" s="243">
        <f>IF(K13&gt;0,K13*O13,0)</f>
        <v>0</v>
      </c>
      <c r="T13" s="244"/>
      <c r="U13" s="244"/>
      <c r="V13" s="244"/>
      <c r="W13" s="248" t="s">
        <v>168</v>
      </c>
    </row>
    <row r="14" spans="1:23" ht="15" thickBot="1">
      <c r="A14" s="286"/>
      <c r="B14" s="76"/>
      <c r="C14" s="271" t="s">
        <v>181</v>
      </c>
      <c r="D14" s="272"/>
      <c r="E14" s="272"/>
      <c r="F14" s="272"/>
      <c r="G14" s="273"/>
      <c r="H14" s="274">
        <f>+'参加選手（個人）'!I135</f>
        <v>0</v>
      </c>
      <c r="I14" s="275"/>
      <c r="J14" s="72" t="s">
        <v>172</v>
      </c>
      <c r="K14" s="279"/>
      <c r="L14" s="266"/>
      <c r="M14" s="267"/>
      <c r="N14" s="279"/>
      <c r="O14" s="280"/>
      <c r="P14" s="280"/>
      <c r="Q14" s="266"/>
      <c r="R14" s="267"/>
      <c r="S14" s="268"/>
      <c r="T14" s="269"/>
      <c r="U14" s="269"/>
      <c r="V14" s="269"/>
      <c r="W14" s="270"/>
    </row>
    <row r="15" spans="1:23">
      <c r="A15" s="286"/>
      <c r="B15" s="282" t="s">
        <v>170</v>
      </c>
      <c r="C15" s="254" t="s">
        <v>166</v>
      </c>
      <c r="D15" s="255"/>
      <c r="E15" s="255"/>
      <c r="F15" s="255"/>
      <c r="G15" s="256"/>
      <c r="H15" s="285">
        <f>+'参加選手（個人）'!I136</f>
        <v>0</v>
      </c>
      <c r="I15" s="258"/>
      <c r="J15" s="66" t="s">
        <v>172</v>
      </c>
      <c r="K15" s="259">
        <f>SUM(H15:I18)</f>
        <v>0</v>
      </c>
      <c r="L15" s="235"/>
      <c r="M15" s="238" t="s">
        <v>173</v>
      </c>
      <c r="N15" s="259" t="s">
        <v>167</v>
      </c>
      <c r="O15" s="262">
        <v>4000</v>
      </c>
      <c r="P15" s="262"/>
      <c r="Q15" s="235" t="s">
        <v>168</v>
      </c>
      <c r="R15" s="238" t="s">
        <v>169</v>
      </c>
      <c r="S15" s="241">
        <f>IF(K15&gt;0,K15*O15,0)</f>
        <v>0</v>
      </c>
      <c r="T15" s="242"/>
      <c r="U15" s="242"/>
      <c r="V15" s="242"/>
      <c r="W15" s="247" t="s">
        <v>168</v>
      </c>
    </row>
    <row r="16" spans="1:23">
      <c r="A16" s="286"/>
      <c r="B16" s="283"/>
      <c r="C16" s="250" t="s">
        <v>176</v>
      </c>
      <c r="D16" s="251"/>
      <c r="E16" s="251"/>
      <c r="F16" s="251"/>
      <c r="G16" s="252"/>
      <c r="H16" s="253">
        <f>+'参加選手（個人）'!I137</f>
        <v>0</v>
      </c>
      <c r="I16" s="156"/>
      <c r="J16" s="70" t="s">
        <v>172</v>
      </c>
      <c r="K16" s="260"/>
      <c r="L16" s="236"/>
      <c r="M16" s="239"/>
      <c r="N16" s="260"/>
      <c r="O16" s="263"/>
      <c r="P16" s="263"/>
      <c r="Q16" s="236"/>
      <c r="R16" s="239"/>
      <c r="S16" s="243"/>
      <c r="T16" s="244"/>
      <c r="U16" s="244"/>
      <c r="V16" s="244"/>
      <c r="W16" s="248"/>
    </row>
    <row r="17" spans="1:23">
      <c r="A17" s="67"/>
      <c r="B17" s="283"/>
      <c r="C17" s="250" t="s">
        <v>178</v>
      </c>
      <c r="D17" s="251"/>
      <c r="E17" s="251"/>
      <c r="F17" s="251"/>
      <c r="G17" s="252"/>
      <c r="H17" s="253">
        <f>+'参加選手（個人）'!I138</f>
        <v>0</v>
      </c>
      <c r="I17" s="156"/>
      <c r="J17" s="69" t="s">
        <v>172</v>
      </c>
      <c r="K17" s="260"/>
      <c r="L17" s="236"/>
      <c r="M17" s="239"/>
      <c r="N17" s="260"/>
      <c r="O17" s="263"/>
      <c r="P17" s="263"/>
      <c r="Q17" s="236"/>
      <c r="R17" s="239"/>
      <c r="S17" s="243"/>
      <c r="T17" s="244"/>
      <c r="U17" s="244"/>
      <c r="V17" s="244"/>
      <c r="W17" s="248"/>
    </row>
    <row r="18" spans="1:23">
      <c r="A18" s="68"/>
      <c r="B18" s="283"/>
      <c r="C18" s="250" t="s">
        <v>179</v>
      </c>
      <c r="D18" s="251"/>
      <c r="E18" s="251"/>
      <c r="F18" s="251"/>
      <c r="G18" s="252"/>
      <c r="H18" s="253">
        <f>+'参加選手（個人）'!I139</f>
        <v>0</v>
      </c>
      <c r="I18" s="156"/>
      <c r="J18" s="70" t="s">
        <v>172</v>
      </c>
      <c r="K18" s="261"/>
      <c r="L18" s="237"/>
      <c r="M18" s="240"/>
      <c r="N18" s="261"/>
      <c r="O18" s="264"/>
      <c r="P18" s="264"/>
      <c r="Q18" s="237"/>
      <c r="R18" s="240"/>
      <c r="S18" s="245"/>
      <c r="T18" s="246"/>
      <c r="U18" s="246"/>
      <c r="V18" s="246"/>
      <c r="W18" s="249"/>
    </row>
    <row r="19" spans="1:23">
      <c r="A19" s="281"/>
      <c r="B19" s="283"/>
      <c r="C19" s="250" t="s">
        <v>180</v>
      </c>
      <c r="D19" s="251"/>
      <c r="E19" s="251"/>
      <c r="F19" s="251"/>
      <c r="G19" s="252"/>
      <c r="H19" s="253">
        <f>+'参加選手（個人）'!I140</f>
        <v>0</v>
      </c>
      <c r="I19" s="156"/>
      <c r="J19" s="70" t="s">
        <v>172</v>
      </c>
      <c r="K19" s="260">
        <f>SUM(H19:I20)</f>
        <v>0</v>
      </c>
      <c r="L19" s="236"/>
      <c r="M19" s="239" t="s">
        <v>173</v>
      </c>
      <c r="N19" s="260" t="s">
        <v>167</v>
      </c>
      <c r="O19" s="263">
        <v>3000</v>
      </c>
      <c r="P19" s="263"/>
      <c r="Q19" s="236" t="s">
        <v>168</v>
      </c>
      <c r="R19" s="239" t="s">
        <v>169</v>
      </c>
      <c r="S19" s="243">
        <f>IF(K19&gt;0,K19*O19,0)</f>
        <v>0</v>
      </c>
      <c r="T19" s="244"/>
      <c r="U19" s="244"/>
      <c r="V19" s="244"/>
      <c r="W19" s="248" t="s">
        <v>168</v>
      </c>
    </row>
    <row r="20" spans="1:23" ht="15" thickBot="1">
      <c r="A20" s="281"/>
      <c r="B20" s="284"/>
      <c r="C20" s="271" t="s">
        <v>181</v>
      </c>
      <c r="D20" s="272"/>
      <c r="E20" s="272"/>
      <c r="F20" s="272"/>
      <c r="G20" s="273"/>
      <c r="H20" s="274">
        <f>+'参加選手（個人）'!I141</f>
        <v>0</v>
      </c>
      <c r="I20" s="275"/>
      <c r="J20" s="72" t="s">
        <v>172</v>
      </c>
      <c r="K20" s="279"/>
      <c r="L20" s="266"/>
      <c r="M20" s="267"/>
      <c r="N20" s="279"/>
      <c r="O20" s="280"/>
      <c r="P20" s="280"/>
      <c r="Q20" s="266"/>
      <c r="R20" s="267"/>
      <c r="S20" s="268"/>
      <c r="T20" s="269"/>
      <c r="U20" s="269"/>
      <c r="V20" s="269"/>
      <c r="W20" s="270"/>
    </row>
    <row r="21" spans="1:23" ht="15" thickBot="1">
      <c r="A21" s="77"/>
      <c r="B21" s="65"/>
      <c r="C21" s="65"/>
      <c r="D21" s="229" t="s">
        <v>182</v>
      </c>
      <c r="E21" s="227"/>
      <c r="F21" s="227"/>
      <c r="G21" s="228"/>
      <c r="H21" s="287">
        <f>SUM(H7:I20)+'[1]集計（削除編集不可）'!L13</f>
        <v>0</v>
      </c>
      <c r="I21" s="288"/>
      <c r="J21" s="78" t="s">
        <v>172</v>
      </c>
      <c r="K21" s="226" t="s">
        <v>183</v>
      </c>
      <c r="L21" s="227"/>
      <c r="M21" s="227"/>
      <c r="N21" s="227"/>
      <c r="O21" s="227"/>
      <c r="P21" s="227"/>
      <c r="Q21" s="227"/>
      <c r="R21" s="228"/>
      <c r="S21" s="289">
        <f>SUM(S7:V20)</f>
        <v>0</v>
      </c>
      <c r="T21" s="290"/>
      <c r="U21" s="290"/>
      <c r="V21" s="291"/>
      <c r="W21" s="79" t="s">
        <v>168</v>
      </c>
    </row>
    <row r="22" spans="1:23">
      <c r="H22" s="80" t="s">
        <v>184</v>
      </c>
    </row>
  </sheetData>
  <sheetProtection algorithmName="SHA-512" hashValue="8rDNL20qASkVSCVTvyxMqtwvLp7xe1mey3t9R+28YifRtP4WfHWGrz2cl2FEUydOvjbnSLtY9L22emySLzupxw==" saltValue="TlZl2VXAO2ur37IaUdjlLg==" spinCount="100000" sheet="1" objects="1" scenarios="1"/>
  <mergeCells count="78">
    <mergeCell ref="D21:G21"/>
    <mergeCell ref="H21:I21"/>
    <mergeCell ref="K21:R21"/>
    <mergeCell ref="S21:V21"/>
    <mergeCell ref="O19:P20"/>
    <mergeCell ref="Q19:Q20"/>
    <mergeCell ref="R19:R20"/>
    <mergeCell ref="S19:V20"/>
    <mergeCell ref="W19:W20"/>
    <mergeCell ref="C20:G20"/>
    <mergeCell ref="H20:I20"/>
    <mergeCell ref="A19:A20"/>
    <mergeCell ref="C19:G19"/>
    <mergeCell ref="H19:I19"/>
    <mergeCell ref="K19:L20"/>
    <mergeCell ref="M19:M20"/>
    <mergeCell ref="N19:N20"/>
    <mergeCell ref="B15:B20"/>
    <mergeCell ref="C15:G15"/>
    <mergeCell ref="H15:I15"/>
    <mergeCell ref="K15:L18"/>
    <mergeCell ref="M15:M18"/>
    <mergeCell ref="N15:N18"/>
    <mergeCell ref="A11:A16"/>
    <mergeCell ref="O15:P18"/>
    <mergeCell ref="Q15:Q18"/>
    <mergeCell ref="R15:R18"/>
    <mergeCell ref="S15:V18"/>
    <mergeCell ref="W15:W18"/>
    <mergeCell ref="C16:G16"/>
    <mergeCell ref="H16:I16"/>
    <mergeCell ref="C17:G17"/>
    <mergeCell ref="H17:I17"/>
    <mergeCell ref="C18:G18"/>
    <mergeCell ref="H18:I18"/>
    <mergeCell ref="Q13:Q14"/>
    <mergeCell ref="R13:R14"/>
    <mergeCell ref="S13:V14"/>
    <mergeCell ref="W13:W14"/>
    <mergeCell ref="C14:G14"/>
    <mergeCell ref="H14:I14"/>
    <mergeCell ref="C13:G13"/>
    <mergeCell ref="H13:I13"/>
    <mergeCell ref="K13:L14"/>
    <mergeCell ref="M13:M14"/>
    <mergeCell ref="N13:N14"/>
    <mergeCell ref="O13:P14"/>
    <mergeCell ref="B9:B12"/>
    <mergeCell ref="C9:G9"/>
    <mergeCell ref="H9:I9"/>
    <mergeCell ref="C10:G10"/>
    <mergeCell ref="H10:I10"/>
    <mergeCell ref="C11:G11"/>
    <mergeCell ref="H11:I11"/>
    <mergeCell ref="C12:G12"/>
    <mergeCell ref="H12:I12"/>
    <mergeCell ref="Q7:Q12"/>
    <mergeCell ref="R7:R12"/>
    <mergeCell ref="S7:V12"/>
    <mergeCell ref="W7:W12"/>
    <mergeCell ref="C8:G8"/>
    <mergeCell ref="H8:I8"/>
    <mergeCell ref="C7:G7"/>
    <mergeCell ref="H7:I7"/>
    <mergeCell ref="K7:L12"/>
    <mergeCell ref="M7:M12"/>
    <mergeCell ref="N7:N12"/>
    <mergeCell ref="O7:P12"/>
    <mergeCell ref="A1:W1"/>
    <mergeCell ref="A2:W2"/>
    <mergeCell ref="A4:B4"/>
    <mergeCell ref="C4:J4"/>
    <mergeCell ref="F5:L5"/>
    <mergeCell ref="A6:G6"/>
    <mergeCell ref="H6:J6"/>
    <mergeCell ref="K6:M6"/>
    <mergeCell ref="N6:R6"/>
    <mergeCell ref="S6:W6"/>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W20"/>
  <sheetViews>
    <sheetView zoomScale="85" zoomScaleNormal="85" workbookViewId="0">
      <selection activeCell="A7" sqref="A7:A20"/>
    </sheetView>
  </sheetViews>
  <sheetFormatPr defaultRowHeight="13.2"/>
  <cols>
    <col min="1" max="1" width="3.6640625" style="4" customWidth="1"/>
    <col min="2" max="2" width="35" style="2" customWidth="1"/>
    <col min="3" max="3" width="3.33203125" customWidth="1"/>
    <col min="4" max="4" width="33.109375" customWidth="1"/>
    <col min="5" max="6" width="5.33203125" customWidth="1"/>
    <col min="7" max="7" width="9" customWidth="1"/>
    <col min="8" max="8" width="4.21875" customWidth="1"/>
    <col min="9" max="9" width="26.33203125" customWidth="1"/>
    <col min="10" max="16" width="4.21875" customWidth="1"/>
    <col min="17" max="18" width="5.6640625" customWidth="1"/>
    <col min="19" max="19" width="30.6640625" style="2" hidden="1" customWidth="1"/>
    <col min="20" max="21" width="18.88671875" hidden="1" customWidth="1"/>
    <col min="22" max="22" width="5.6640625" hidden="1" customWidth="1"/>
    <col min="23" max="23" width="25.109375" hidden="1" customWidth="1"/>
    <col min="24" max="29" width="5.6640625" customWidth="1"/>
    <col min="30" max="40" width="9" customWidth="1"/>
  </cols>
  <sheetData>
    <row r="1" spans="1:23" ht="14.25" customHeight="1">
      <c r="A1" s="44" t="s">
        <v>1</v>
      </c>
      <c r="B1" s="44" t="s">
        <v>42</v>
      </c>
      <c r="C1" s="45"/>
      <c r="D1" s="45"/>
      <c r="E1" s="45"/>
      <c r="F1" s="45"/>
      <c r="G1" s="47" t="s">
        <v>14</v>
      </c>
      <c r="H1" s="45"/>
      <c r="I1" s="45"/>
      <c r="J1" s="45"/>
      <c r="K1" s="47"/>
      <c r="L1" s="47"/>
      <c r="M1" s="1"/>
      <c r="N1" s="1"/>
      <c r="O1" s="1"/>
      <c r="P1" s="1"/>
      <c r="S1" s="3" t="s">
        <v>42</v>
      </c>
    </row>
    <row r="2" spans="1:23" ht="14.25" customHeight="1">
      <c r="A2" s="44">
        <v>1</v>
      </c>
      <c r="B2" s="46" t="s">
        <v>102</v>
      </c>
      <c r="C2" s="45"/>
      <c r="D2" s="45" t="str">
        <f>CONCATENATE(A2,"　",B2)</f>
        <v>1　団体組手成年男子</v>
      </c>
      <c r="E2" s="45">
        <f>+A2</f>
        <v>1</v>
      </c>
      <c r="F2" s="45" t="s">
        <v>121</v>
      </c>
      <c r="G2" s="45">
        <v>7000</v>
      </c>
      <c r="H2" s="45"/>
      <c r="I2" s="45" t="s">
        <v>103</v>
      </c>
      <c r="J2" s="45">
        <v>14</v>
      </c>
      <c r="K2" s="45" t="s">
        <v>40</v>
      </c>
      <c r="L2" s="45"/>
      <c r="S2" s="14" t="s">
        <v>43</v>
      </c>
      <c r="T2" t="s">
        <v>44</v>
      </c>
      <c r="W2" t="str">
        <f>CONCATENATE(S2,"　",T2,"　",U2)</f>
        <v>幼年形　年中男女混合　</v>
      </c>
    </row>
    <row r="3" spans="1:23" ht="14.25" customHeight="1">
      <c r="A3" s="44">
        <v>2</v>
      </c>
      <c r="B3" s="46" t="s">
        <v>104</v>
      </c>
      <c r="C3" s="45"/>
      <c r="D3" s="45" t="str">
        <f t="shared" ref="D3:D20" si="0">CONCATENATE(A3,"　",B3)</f>
        <v>2　団体組手中学男子</v>
      </c>
      <c r="E3" s="45">
        <f t="shared" ref="E3:E20" si="1">+A3</f>
        <v>2</v>
      </c>
      <c r="F3" s="45" t="s">
        <v>121</v>
      </c>
      <c r="G3" s="45">
        <v>4000</v>
      </c>
      <c r="H3" s="45"/>
      <c r="I3" s="45" t="s">
        <v>105</v>
      </c>
      <c r="J3" s="45">
        <v>4</v>
      </c>
      <c r="K3" s="45" t="s">
        <v>40</v>
      </c>
      <c r="L3" s="45"/>
      <c r="S3" s="14" t="s">
        <v>43</v>
      </c>
      <c r="T3" t="s">
        <v>45</v>
      </c>
      <c r="W3" t="str">
        <f t="shared" ref="W3:W20" si="2">CONCATENATE(S3,"　",T3,"　",U3)</f>
        <v>幼年形　年長男女混合　</v>
      </c>
    </row>
    <row r="4" spans="1:23" ht="13.8" customHeight="1">
      <c r="A4" s="44">
        <v>3</v>
      </c>
      <c r="B4" s="46" t="s">
        <v>106</v>
      </c>
      <c r="C4" s="45"/>
      <c r="D4" s="45" t="str">
        <f t="shared" si="0"/>
        <v>3　団体組手中学女子</v>
      </c>
      <c r="E4" s="45">
        <f t="shared" si="1"/>
        <v>3</v>
      </c>
      <c r="F4" s="45" t="s">
        <v>122</v>
      </c>
      <c r="G4" s="45">
        <v>4000</v>
      </c>
      <c r="H4" s="45"/>
      <c r="I4" s="45" t="s">
        <v>107</v>
      </c>
      <c r="J4" s="45">
        <v>17</v>
      </c>
      <c r="K4" s="45" t="s">
        <v>41</v>
      </c>
      <c r="L4" s="45"/>
      <c r="S4" s="14" t="s">
        <v>43</v>
      </c>
      <c r="T4" t="s">
        <v>45</v>
      </c>
      <c r="W4" t="str">
        <f t="shared" ref="W4" si="3">CONCATENATE(S4,"　",T4,"　",U4)</f>
        <v>幼年形　年長男女混合　</v>
      </c>
    </row>
    <row r="5" spans="1:23" ht="14.25" customHeight="1">
      <c r="A5" s="44">
        <v>4</v>
      </c>
      <c r="B5" s="46" t="s">
        <v>105</v>
      </c>
      <c r="C5" s="45"/>
      <c r="D5" s="45" t="str">
        <f t="shared" si="0"/>
        <v>4　団体形中学男子</v>
      </c>
      <c r="E5" s="45">
        <f t="shared" si="1"/>
        <v>4</v>
      </c>
      <c r="F5" s="45" t="s">
        <v>121</v>
      </c>
      <c r="G5" s="45">
        <v>4000</v>
      </c>
      <c r="H5" s="45"/>
      <c r="I5" s="45" t="s">
        <v>108</v>
      </c>
      <c r="J5" s="45">
        <v>16</v>
      </c>
      <c r="K5" s="45" t="s">
        <v>40</v>
      </c>
      <c r="L5" s="45"/>
      <c r="S5" s="14" t="s">
        <v>46</v>
      </c>
      <c r="T5" t="s">
        <v>47</v>
      </c>
      <c r="U5" t="s">
        <v>39</v>
      </c>
      <c r="W5" t="str">
        <f t="shared" si="2"/>
        <v>小１・２年形　無級～８級　男女混合</v>
      </c>
    </row>
    <row r="6" spans="1:23" ht="14.25" customHeight="1">
      <c r="A6" s="44">
        <v>5</v>
      </c>
      <c r="B6" s="46" t="s">
        <v>109</v>
      </c>
      <c r="C6" s="45"/>
      <c r="D6" s="45" t="str">
        <f t="shared" si="0"/>
        <v>5　団体形中学女子</v>
      </c>
      <c r="E6" s="45">
        <f t="shared" si="1"/>
        <v>5</v>
      </c>
      <c r="F6" s="45" t="s">
        <v>122</v>
      </c>
      <c r="G6" s="45">
        <v>4000</v>
      </c>
      <c r="H6" s="45"/>
      <c r="I6" s="45" t="s">
        <v>110</v>
      </c>
      <c r="J6" s="45">
        <v>15</v>
      </c>
      <c r="K6" s="45" t="s">
        <v>41</v>
      </c>
      <c r="L6" s="45"/>
      <c r="R6" s="17"/>
      <c r="S6" s="14" t="s">
        <v>48</v>
      </c>
      <c r="T6" t="s">
        <v>49</v>
      </c>
      <c r="U6" t="s">
        <v>40</v>
      </c>
      <c r="W6" t="str">
        <f t="shared" si="2"/>
        <v>小１年形　３級～有段　男子</v>
      </c>
    </row>
    <row r="7" spans="1:23" ht="14.25" customHeight="1">
      <c r="A7" s="44">
        <v>6</v>
      </c>
      <c r="B7" s="46" t="s">
        <v>111</v>
      </c>
      <c r="C7" s="45"/>
      <c r="D7" s="45" t="str">
        <f t="shared" si="0"/>
        <v>6　個人組手成年男子軽量級</v>
      </c>
      <c r="E7" s="45">
        <f t="shared" si="1"/>
        <v>6</v>
      </c>
      <c r="F7" s="45" t="s">
        <v>121</v>
      </c>
      <c r="G7" s="45">
        <v>4000</v>
      </c>
      <c r="H7" s="45"/>
      <c r="I7" s="45" t="s">
        <v>112</v>
      </c>
      <c r="J7" s="45">
        <v>19</v>
      </c>
      <c r="K7" s="45" t="s">
        <v>41</v>
      </c>
      <c r="L7" s="45"/>
      <c r="S7" s="14" t="s">
        <v>46</v>
      </c>
      <c r="T7" t="s">
        <v>47</v>
      </c>
      <c r="U7" t="s">
        <v>39</v>
      </c>
      <c r="W7" t="str">
        <f t="shared" ref="W7" si="4">CONCATENATE(S7,"　",T7,"　",U7)</f>
        <v>小１・２年形　無級～８級　男女混合</v>
      </c>
    </row>
    <row r="8" spans="1:23" ht="14.25" customHeight="1">
      <c r="A8" s="44">
        <v>7</v>
      </c>
      <c r="B8" s="46" t="s">
        <v>113</v>
      </c>
      <c r="C8" s="45"/>
      <c r="D8" s="45" t="str">
        <f t="shared" si="0"/>
        <v>7　個人組手成年男子中量級</v>
      </c>
      <c r="E8" s="45">
        <f t="shared" si="1"/>
        <v>7</v>
      </c>
      <c r="F8" s="45" t="s">
        <v>121</v>
      </c>
      <c r="G8" s="45">
        <v>4000</v>
      </c>
      <c r="H8" s="45"/>
      <c r="I8" s="45" t="s">
        <v>114</v>
      </c>
      <c r="J8" s="45">
        <v>18</v>
      </c>
      <c r="K8" s="45" t="s">
        <v>40</v>
      </c>
      <c r="L8" s="45"/>
      <c r="R8" s="17"/>
      <c r="S8" s="14" t="s">
        <v>48</v>
      </c>
      <c r="T8" t="s">
        <v>50</v>
      </c>
      <c r="U8" t="s">
        <v>41</v>
      </c>
      <c r="W8" t="str">
        <f t="shared" si="2"/>
        <v>小１年形　３級～有段　女子</v>
      </c>
    </row>
    <row r="9" spans="1:23" ht="14.25" customHeight="1">
      <c r="A9" s="44">
        <v>8</v>
      </c>
      <c r="B9" s="46" t="s">
        <v>115</v>
      </c>
      <c r="C9" s="45"/>
      <c r="D9" s="45" t="str">
        <f t="shared" si="0"/>
        <v>8　個人組手成年男子重量級</v>
      </c>
      <c r="E9" s="45">
        <f t="shared" si="1"/>
        <v>8</v>
      </c>
      <c r="F9" s="45" t="s">
        <v>121</v>
      </c>
      <c r="G9" s="45">
        <v>4000</v>
      </c>
      <c r="H9" s="45"/>
      <c r="I9" s="45" t="s">
        <v>116</v>
      </c>
      <c r="J9" s="45">
        <v>11</v>
      </c>
      <c r="K9" s="45" t="s">
        <v>41</v>
      </c>
      <c r="L9" s="45"/>
      <c r="S9" s="14" t="s">
        <v>46</v>
      </c>
      <c r="T9" t="s">
        <v>47</v>
      </c>
      <c r="U9" t="s">
        <v>39</v>
      </c>
      <c r="W9" t="str">
        <f t="shared" ref="W9" si="5">CONCATENATE(S9,"　",T9,"　",U9)</f>
        <v>小１・２年形　無級～８級　男女混合</v>
      </c>
    </row>
    <row r="10" spans="1:23" ht="14.25" customHeight="1">
      <c r="A10" s="44">
        <v>9</v>
      </c>
      <c r="B10" s="46" t="s">
        <v>117</v>
      </c>
      <c r="C10" s="45"/>
      <c r="D10" s="45" t="str">
        <f t="shared" si="0"/>
        <v>9　個人組手成年女子</v>
      </c>
      <c r="E10" s="45">
        <f t="shared" si="1"/>
        <v>9</v>
      </c>
      <c r="F10" s="45" t="s">
        <v>122</v>
      </c>
      <c r="G10" s="45">
        <v>4000</v>
      </c>
      <c r="H10" s="45"/>
      <c r="I10" s="45" t="s">
        <v>118</v>
      </c>
      <c r="J10" s="45">
        <v>10</v>
      </c>
      <c r="K10" s="45" t="s">
        <v>40</v>
      </c>
      <c r="L10" s="45"/>
      <c r="R10" s="17"/>
      <c r="S10" s="14" t="s">
        <v>51</v>
      </c>
      <c r="T10" t="s">
        <v>50</v>
      </c>
      <c r="U10" t="s">
        <v>40</v>
      </c>
      <c r="W10" t="str">
        <f t="shared" si="2"/>
        <v>小２年形　３級～有段　男子</v>
      </c>
    </row>
    <row r="11" spans="1:23" ht="14.25" customHeight="1">
      <c r="A11" s="44">
        <v>10</v>
      </c>
      <c r="B11" s="46" t="s">
        <v>118</v>
      </c>
      <c r="C11" s="45"/>
      <c r="D11" s="45" t="str">
        <f t="shared" si="0"/>
        <v>10　個人組手少年男子(高校）</v>
      </c>
      <c r="E11" s="45">
        <f t="shared" si="1"/>
        <v>10</v>
      </c>
      <c r="F11" s="45" t="s">
        <v>121</v>
      </c>
      <c r="G11" s="45">
        <v>4000</v>
      </c>
      <c r="H11" s="45"/>
      <c r="I11" s="45" t="s">
        <v>117</v>
      </c>
      <c r="J11" s="45">
        <v>9</v>
      </c>
      <c r="K11" s="45" t="s">
        <v>41</v>
      </c>
      <c r="L11" s="45"/>
      <c r="S11" s="14" t="s">
        <v>46</v>
      </c>
      <c r="T11" t="s">
        <v>47</v>
      </c>
      <c r="U11" t="s">
        <v>39</v>
      </c>
      <c r="W11" t="str">
        <f t="shared" ref="W11" si="6">CONCATENATE(S11,"　",T11,"　",U11)</f>
        <v>小１・２年形　無級～８級　男女混合</v>
      </c>
    </row>
    <row r="12" spans="1:23" ht="13.8" customHeight="1">
      <c r="A12" s="44">
        <v>11</v>
      </c>
      <c r="B12" s="46" t="s">
        <v>116</v>
      </c>
      <c r="C12" s="45"/>
      <c r="D12" s="45" t="str">
        <f t="shared" si="0"/>
        <v>11　個人組手少年女子(高校）</v>
      </c>
      <c r="E12" s="45">
        <f t="shared" si="1"/>
        <v>11</v>
      </c>
      <c r="F12" s="45" t="s">
        <v>122</v>
      </c>
      <c r="G12" s="45">
        <v>4000</v>
      </c>
      <c r="H12" s="45"/>
      <c r="I12" s="45" t="s">
        <v>111</v>
      </c>
      <c r="J12" s="45">
        <v>6</v>
      </c>
      <c r="K12" s="45" t="s">
        <v>40</v>
      </c>
      <c r="L12" s="45"/>
      <c r="R12" s="17"/>
      <c r="S12" s="14" t="s">
        <v>51</v>
      </c>
      <c r="T12" t="s">
        <v>50</v>
      </c>
      <c r="U12" t="s">
        <v>41</v>
      </c>
      <c r="W12" t="str">
        <f t="shared" si="2"/>
        <v>小２年形　３級～有段　女子</v>
      </c>
    </row>
    <row r="13" spans="1:23" ht="14.25" customHeight="1">
      <c r="A13" s="44">
        <v>12</v>
      </c>
      <c r="B13" s="46" t="s">
        <v>119</v>
      </c>
      <c r="C13" s="45"/>
      <c r="D13" s="45" t="str">
        <f t="shared" si="0"/>
        <v>12　個人組手中学男子</v>
      </c>
      <c r="E13" s="45">
        <f t="shared" si="1"/>
        <v>12</v>
      </c>
      <c r="F13" s="45" t="s">
        <v>121</v>
      </c>
      <c r="G13" s="45">
        <v>3000</v>
      </c>
      <c r="H13" s="45"/>
      <c r="I13" s="45" t="s">
        <v>115</v>
      </c>
      <c r="J13" s="45">
        <v>8</v>
      </c>
      <c r="K13" s="45" t="s">
        <v>40</v>
      </c>
      <c r="L13" s="45"/>
      <c r="R13" s="17"/>
      <c r="S13" s="14" t="s">
        <v>52</v>
      </c>
      <c r="T13" t="s">
        <v>47</v>
      </c>
      <c r="U13" t="s">
        <v>39</v>
      </c>
      <c r="W13" t="str">
        <f t="shared" si="2"/>
        <v>小３・４年形　無級～８級　男女混合</v>
      </c>
    </row>
    <row r="14" spans="1:23" ht="14.25" customHeight="1">
      <c r="A14" s="44">
        <v>13</v>
      </c>
      <c r="B14" s="46" t="s">
        <v>120</v>
      </c>
      <c r="C14" s="45"/>
      <c r="D14" s="45" t="str">
        <f t="shared" si="0"/>
        <v>13　個人組手中学女子</v>
      </c>
      <c r="E14" s="45">
        <f t="shared" si="1"/>
        <v>13</v>
      </c>
      <c r="F14" s="45" t="s">
        <v>122</v>
      </c>
      <c r="G14" s="45">
        <v>3000</v>
      </c>
      <c r="H14" s="45"/>
      <c r="I14" s="45" t="s">
        <v>113</v>
      </c>
      <c r="J14" s="45">
        <v>7</v>
      </c>
      <c r="K14" s="45" t="s">
        <v>40</v>
      </c>
      <c r="L14" s="45"/>
      <c r="S14" s="14" t="s">
        <v>53</v>
      </c>
      <c r="T14" t="s">
        <v>50</v>
      </c>
      <c r="U14" t="s">
        <v>40</v>
      </c>
      <c r="W14" t="str">
        <f t="shared" si="2"/>
        <v>小３年形　３級～有段　男子</v>
      </c>
    </row>
    <row r="15" spans="1:23" ht="14.25" customHeight="1">
      <c r="A15" s="44">
        <v>14</v>
      </c>
      <c r="B15" s="46" t="s">
        <v>103</v>
      </c>
      <c r="C15" s="45"/>
      <c r="D15" s="45" t="str">
        <f t="shared" si="0"/>
        <v>14　個人形成年男子</v>
      </c>
      <c r="E15" s="45">
        <f t="shared" si="1"/>
        <v>14</v>
      </c>
      <c r="F15" s="45" t="s">
        <v>121</v>
      </c>
      <c r="G15" s="45">
        <v>4000</v>
      </c>
      <c r="H15" s="45"/>
      <c r="I15" s="45" t="s">
        <v>120</v>
      </c>
      <c r="J15" s="45">
        <v>13</v>
      </c>
      <c r="K15" s="45" t="s">
        <v>41</v>
      </c>
      <c r="L15" s="45"/>
      <c r="R15" s="17"/>
      <c r="S15" s="14" t="s">
        <v>52</v>
      </c>
      <c r="T15" t="s">
        <v>47</v>
      </c>
      <c r="U15" t="s">
        <v>39</v>
      </c>
      <c r="W15" t="str">
        <f t="shared" ref="W15" si="7">CONCATENATE(S15,"　",T15,"　",U15)</f>
        <v>小３・４年形　無級～８級　男女混合</v>
      </c>
    </row>
    <row r="16" spans="1:23" ht="14.25" customHeight="1">
      <c r="A16" s="44">
        <v>15</v>
      </c>
      <c r="B16" s="46" t="s">
        <v>110</v>
      </c>
      <c r="C16" s="45"/>
      <c r="D16" s="45" t="str">
        <f t="shared" si="0"/>
        <v>15　個人形成年女子</v>
      </c>
      <c r="E16" s="45">
        <f t="shared" si="1"/>
        <v>15</v>
      </c>
      <c r="F16" s="45" t="s">
        <v>122</v>
      </c>
      <c r="G16" s="45">
        <v>4000</v>
      </c>
      <c r="H16" s="45"/>
      <c r="I16" s="45" t="s">
        <v>119</v>
      </c>
      <c r="J16" s="45">
        <v>12</v>
      </c>
      <c r="K16" s="45" t="s">
        <v>40</v>
      </c>
      <c r="L16" s="45"/>
      <c r="S16" s="14" t="s">
        <v>53</v>
      </c>
      <c r="T16" t="s">
        <v>50</v>
      </c>
      <c r="U16" t="s">
        <v>41</v>
      </c>
      <c r="W16" t="str">
        <f t="shared" si="2"/>
        <v>小３年形　３級～有段　女子</v>
      </c>
    </row>
    <row r="17" spans="1:23" ht="14.25" customHeight="1">
      <c r="A17" s="44">
        <v>16</v>
      </c>
      <c r="B17" s="46" t="s">
        <v>108</v>
      </c>
      <c r="C17" s="45"/>
      <c r="D17" s="45" t="str">
        <f t="shared" si="0"/>
        <v>16　個人形少年男子(高校）</v>
      </c>
      <c r="E17" s="45">
        <f t="shared" si="1"/>
        <v>16</v>
      </c>
      <c r="F17" s="45" t="s">
        <v>121</v>
      </c>
      <c r="G17" s="45">
        <v>4000</v>
      </c>
      <c r="H17" s="45"/>
      <c r="I17" s="45" t="s">
        <v>109</v>
      </c>
      <c r="J17" s="45">
        <v>5</v>
      </c>
      <c r="K17" s="45" t="s">
        <v>41</v>
      </c>
      <c r="L17" s="45"/>
      <c r="R17" s="17"/>
      <c r="S17" s="14" t="s">
        <v>52</v>
      </c>
      <c r="T17" t="s">
        <v>47</v>
      </c>
      <c r="U17" t="s">
        <v>39</v>
      </c>
      <c r="W17" t="str">
        <f t="shared" ref="W17" si="8">CONCATENATE(S17,"　",T17,"　",U17)</f>
        <v>小３・４年形　無級～８級　男女混合</v>
      </c>
    </row>
    <row r="18" spans="1:23" ht="14.25" customHeight="1">
      <c r="A18" s="44">
        <v>17</v>
      </c>
      <c r="B18" s="46" t="s">
        <v>107</v>
      </c>
      <c r="C18" s="45"/>
      <c r="D18" s="45" t="str">
        <f t="shared" si="0"/>
        <v>17　個人形少年女子(高校）</v>
      </c>
      <c r="E18" s="45">
        <f t="shared" si="1"/>
        <v>17</v>
      </c>
      <c r="F18" s="45" t="s">
        <v>122</v>
      </c>
      <c r="G18" s="45">
        <v>4000</v>
      </c>
      <c r="H18" s="45"/>
      <c r="I18" s="45" t="s">
        <v>102</v>
      </c>
      <c r="J18" s="45">
        <v>1</v>
      </c>
      <c r="K18" s="45" t="s">
        <v>40</v>
      </c>
      <c r="L18" s="45"/>
      <c r="S18" s="14" t="s">
        <v>54</v>
      </c>
      <c r="T18" t="s">
        <v>50</v>
      </c>
      <c r="U18" t="s">
        <v>40</v>
      </c>
      <c r="W18" t="str">
        <f t="shared" si="2"/>
        <v>小４年形　３級～有段　男子</v>
      </c>
    </row>
    <row r="19" spans="1:23" ht="14.25" customHeight="1">
      <c r="A19" s="44">
        <v>18</v>
      </c>
      <c r="B19" s="46" t="s">
        <v>114</v>
      </c>
      <c r="C19" s="45"/>
      <c r="D19" s="45" t="str">
        <f t="shared" si="0"/>
        <v>18　個人形中学男子</v>
      </c>
      <c r="E19" s="45">
        <f t="shared" si="1"/>
        <v>18</v>
      </c>
      <c r="F19" s="45" t="s">
        <v>121</v>
      </c>
      <c r="G19" s="45">
        <v>3000</v>
      </c>
      <c r="H19" s="45"/>
      <c r="I19" s="45" t="s">
        <v>106</v>
      </c>
      <c r="J19" s="45">
        <v>3</v>
      </c>
      <c r="K19" s="45" t="s">
        <v>41</v>
      </c>
      <c r="L19" s="45"/>
      <c r="R19" s="17"/>
      <c r="S19" s="14" t="s">
        <v>52</v>
      </c>
      <c r="T19" t="s">
        <v>47</v>
      </c>
      <c r="U19" t="s">
        <v>39</v>
      </c>
      <c r="W19" t="str">
        <f t="shared" ref="W19" si="9">CONCATENATE(S19,"　",T19,"　",U19)</f>
        <v>小３・４年形　無級～８級　男女混合</v>
      </c>
    </row>
    <row r="20" spans="1:23" ht="14.25" customHeight="1">
      <c r="A20" s="44">
        <v>19</v>
      </c>
      <c r="B20" s="46" t="s">
        <v>112</v>
      </c>
      <c r="C20" s="45"/>
      <c r="D20" s="45" t="str">
        <f t="shared" si="0"/>
        <v>19　個人形中学女子</v>
      </c>
      <c r="E20" s="45">
        <f t="shared" si="1"/>
        <v>19</v>
      </c>
      <c r="F20" s="45" t="s">
        <v>122</v>
      </c>
      <c r="G20" s="45">
        <v>3000</v>
      </c>
      <c r="H20" s="45"/>
      <c r="I20" s="45" t="s">
        <v>104</v>
      </c>
      <c r="J20" s="45">
        <v>2</v>
      </c>
      <c r="K20" s="45" t="s">
        <v>40</v>
      </c>
      <c r="L20" s="45"/>
      <c r="S20" s="14" t="s">
        <v>54</v>
      </c>
      <c r="T20" t="s">
        <v>50</v>
      </c>
      <c r="U20" t="s">
        <v>41</v>
      </c>
      <c r="W20" t="str">
        <f t="shared" si="2"/>
        <v>小４年形　３級～有段　女子</v>
      </c>
    </row>
  </sheetData>
  <phoneticPr fontId="1"/>
  <pageMargins left="0.59055118110236227" right="0.59055118110236227" top="0.45275590551181105" bottom="0.37401574803149606"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J123"/>
  <sheetViews>
    <sheetView workbookViewId="0">
      <selection activeCell="F3" sqref="F3"/>
    </sheetView>
  </sheetViews>
  <sheetFormatPr defaultRowHeight="13.2"/>
  <cols>
    <col min="1" max="1" width="4" customWidth="1"/>
    <col min="2" max="2" width="5.109375" customWidth="1"/>
    <col min="3" max="3" width="15.88671875" customWidth="1"/>
    <col min="4" max="5" width="23" customWidth="1"/>
    <col min="6" max="6" width="20.21875" customWidth="1"/>
    <col min="7" max="8" width="9" customWidth="1"/>
    <col min="9" max="9" width="20.21875" customWidth="1"/>
    <col min="10" max="10" width="6.6640625" customWidth="1"/>
    <col min="13" max="14" width="14.6640625" bestFit="1" customWidth="1"/>
    <col min="15" max="15" width="15" bestFit="1" customWidth="1"/>
    <col min="16" max="16" width="12.21875" customWidth="1"/>
    <col min="17" max="17" width="9.5546875" bestFit="1" customWidth="1"/>
  </cols>
  <sheetData>
    <row r="1" spans="2:10">
      <c r="B1" s="31">
        <f>+申込書表紙!E3</f>
        <v>0</v>
      </c>
      <c r="C1" s="31">
        <f>++申込書表紙!M3</f>
        <v>0</v>
      </c>
      <c r="D1" s="32">
        <f>+申込書表紙!E5</f>
        <v>0</v>
      </c>
      <c r="E1" s="32">
        <f>+申込書表紙!H5</f>
        <v>0</v>
      </c>
      <c r="F1" s="33">
        <f>+申込書表紙!K5</f>
        <v>0</v>
      </c>
      <c r="G1" s="31">
        <f>+申込書表紙!N5</f>
        <v>0</v>
      </c>
      <c r="H1" s="34">
        <f>+申込書表紙!O6</f>
        <v>0</v>
      </c>
    </row>
    <row r="2" spans="2:10">
      <c r="B2" t="s">
        <v>1</v>
      </c>
      <c r="C2" s="1" t="s">
        <v>18</v>
      </c>
      <c r="D2" s="1" t="s">
        <v>16</v>
      </c>
      <c r="E2" s="1" t="s">
        <v>17</v>
      </c>
      <c r="F2" s="1" t="s">
        <v>27</v>
      </c>
      <c r="G2" s="50" t="s">
        <v>136</v>
      </c>
      <c r="H2" s="50" t="s">
        <v>137</v>
      </c>
      <c r="I2" s="1"/>
      <c r="J2" s="1"/>
    </row>
    <row r="3" spans="2:10">
      <c r="B3">
        <v>1</v>
      </c>
      <c r="C3" s="1" t="str">
        <f>IF('参加選手（個人）'!C5&lt;&gt;"",+'参加選手（個人）'!C5,"")</f>
        <v/>
      </c>
      <c r="D3" s="1" t="str">
        <f>IF(C3&lt;&gt;"",+'参加選手（個人）'!F5,"")</f>
        <v/>
      </c>
      <c r="E3" s="1" t="str">
        <f>IF(C3&lt;&gt;"",+'参加選手（個人）'!G5,"")</f>
        <v/>
      </c>
      <c r="F3" s="50" t="str">
        <f>IF(C3&lt;&gt;"",'参加選手（個人）'!D2,"")</f>
        <v/>
      </c>
      <c r="G3" s="51">
        <f>IF(C3&lt;&gt;"",+'参加選手（個人）'!I5,0)</f>
        <v>0</v>
      </c>
      <c r="H3" s="51">
        <f>IF(C3&lt;&gt;"",+'参加選手（個人）'!J5,0)</f>
        <v>0</v>
      </c>
      <c r="I3" s="50"/>
    </row>
    <row r="4" spans="2:10">
      <c r="B4">
        <v>2</v>
      </c>
      <c r="C4" s="1" t="str">
        <f>IF('参加選手（個人）'!C6&lt;&gt;"",+'参加選手（個人）'!C6,"")</f>
        <v/>
      </c>
      <c r="D4" s="1" t="str">
        <f>IF(C4&lt;&gt;"",+'参加選手（個人）'!F6,"")</f>
        <v/>
      </c>
      <c r="E4" s="1" t="str">
        <f>IF(C4&lt;&gt;"",+'参加選手（個人）'!G6,"")</f>
        <v/>
      </c>
      <c r="F4" s="50" t="str">
        <f>IF(C4&lt;&gt;"",'参加選手（個人）'!D3,"")</f>
        <v/>
      </c>
      <c r="G4" s="51">
        <f>IF(C4&lt;&gt;"",+'参加選手（個人）'!I6,0)</f>
        <v>0</v>
      </c>
      <c r="H4" s="51">
        <f>IF(C4&lt;&gt;"",+'参加選手（個人）'!J6,0)</f>
        <v>0</v>
      </c>
    </row>
    <row r="5" spans="2:10">
      <c r="B5">
        <v>3</v>
      </c>
      <c r="C5" s="1" t="str">
        <f>IF('参加選手（個人）'!C7&lt;&gt;"",+'参加選手（個人）'!C7,"")</f>
        <v/>
      </c>
      <c r="D5" s="1" t="str">
        <f>IF(C5&lt;&gt;"",+'参加選手（個人）'!F7,"")</f>
        <v/>
      </c>
      <c r="E5" s="1" t="str">
        <f>IF(C5&lt;&gt;"",+'参加選手（個人）'!G7,"")</f>
        <v/>
      </c>
      <c r="F5" s="50" t="str">
        <f>IF(C5&lt;&gt;"",'参加選手（個人）'!D4,"")</f>
        <v/>
      </c>
      <c r="G5" s="51">
        <f>IF(C5&lt;&gt;"",+'参加選手（個人）'!I7,0)</f>
        <v>0</v>
      </c>
      <c r="H5" s="51">
        <f>IF(C5&lt;&gt;"",+'参加選手（個人）'!J7,0)</f>
        <v>0</v>
      </c>
    </row>
    <row r="6" spans="2:10">
      <c r="B6">
        <v>4</v>
      </c>
      <c r="C6" s="1" t="str">
        <f>IF('参加選手（個人）'!C8&lt;&gt;"",+'参加選手（個人）'!C8,"")</f>
        <v/>
      </c>
      <c r="D6" s="1" t="str">
        <f>IF(C6&lt;&gt;"",+'参加選手（個人）'!F8,"")</f>
        <v/>
      </c>
      <c r="E6" s="1" t="str">
        <f>IF(C6&lt;&gt;"",+'参加選手（個人）'!G8,"")</f>
        <v/>
      </c>
      <c r="F6" s="50" t="str">
        <f>IF(C6&lt;&gt;"",'参加選手（個人）'!D5,"")</f>
        <v/>
      </c>
      <c r="G6" s="51">
        <f>IF(C6&lt;&gt;"",+'参加選手（個人）'!I8,0)</f>
        <v>0</v>
      </c>
      <c r="H6" s="51">
        <f>IF(C6&lt;&gt;"",+'参加選手（個人）'!J8,0)</f>
        <v>0</v>
      </c>
    </row>
    <row r="7" spans="2:10">
      <c r="B7">
        <v>5</v>
      </c>
      <c r="C7" s="1" t="str">
        <f>IF('参加選手（個人）'!C9&lt;&gt;"",+'参加選手（個人）'!C9,"")</f>
        <v/>
      </c>
      <c r="D7" s="1" t="str">
        <f>IF(C7&lt;&gt;"",+'参加選手（個人）'!F9,"")</f>
        <v/>
      </c>
      <c r="E7" s="1" t="str">
        <f>IF(C7&lt;&gt;"",+'参加選手（個人）'!G9,"")</f>
        <v/>
      </c>
      <c r="F7" s="50" t="str">
        <f>IF(C7&lt;&gt;"",'参加選手（個人）'!D6,"")</f>
        <v/>
      </c>
      <c r="G7" s="51">
        <f>IF(C7&lt;&gt;"",+'参加選手（個人）'!I9,0)</f>
        <v>0</v>
      </c>
      <c r="H7" s="51">
        <f>IF(C7&lt;&gt;"",+'参加選手（個人）'!J9,0)</f>
        <v>0</v>
      </c>
    </row>
    <row r="8" spans="2:10">
      <c r="B8">
        <v>6</v>
      </c>
      <c r="C8" s="1" t="str">
        <f>IF('参加選手（個人）'!C10&lt;&gt;"",+'参加選手（個人）'!C10,"")</f>
        <v/>
      </c>
      <c r="D8" s="1" t="str">
        <f>IF(C8&lt;&gt;"",+'参加選手（個人）'!F10,"")</f>
        <v/>
      </c>
      <c r="E8" s="1" t="str">
        <f>IF(C8&lt;&gt;"",+'参加選手（個人）'!G10,"")</f>
        <v/>
      </c>
      <c r="F8" s="50" t="str">
        <f>IF(C8&lt;&gt;"",'参加選手（個人）'!D7,"")</f>
        <v/>
      </c>
      <c r="G8" s="51">
        <f>IF(C8&lt;&gt;"",+'参加選手（個人）'!I10,0)</f>
        <v>0</v>
      </c>
      <c r="H8" s="51">
        <f>IF(C8&lt;&gt;"",+'参加選手（個人）'!J10,0)</f>
        <v>0</v>
      </c>
    </row>
    <row r="9" spans="2:10">
      <c r="B9">
        <v>7</v>
      </c>
      <c r="C9" s="1" t="str">
        <f>IF('参加選手（個人）'!C11&lt;&gt;"",+'参加選手（個人）'!C11,"")</f>
        <v/>
      </c>
      <c r="D9" s="1" t="str">
        <f>IF(C9&lt;&gt;"",+'参加選手（個人）'!F11,"")</f>
        <v/>
      </c>
      <c r="E9" s="1" t="str">
        <f>IF(C9&lt;&gt;"",+'参加選手（個人）'!G11,"")</f>
        <v/>
      </c>
      <c r="F9" s="50" t="str">
        <f>IF(C9&lt;&gt;"",'参加選手（個人）'!D8,"")</f>
        <v/>
      </c>
      <c r="G9" s="51">
        <f>IF(C9&lt;&gt;"",+'参加選手（個人）'!I11,0)</f>
        <v>0</v>
      </c>
      <c r="H9" s="51">
        <f>IF(C9&lt;&gt;"",+'参加選手（個人）'!J11,0)</f>
        <v>0</v>
      </c>
    </row>
    <row r="10" spans="2:10">
      <c r="B10">
        <v>8</v>
      </c>
      <c r="C10" s="1" t="str">
        <f>IF('参加選手（個人）'!C12&lt;&gt;"",+'参加選手（個人）'!C12,"")</f>
        <v/>
      </c>
      <c r="D10" s="1" t="str">
        <f>IF(C10&lt;&gt;"",+'参加選手（個人）'!F12,"")</f>
        <v/>
      </c>
      <c r="E10" s="1" t="str">
        <f>IF(C10&lt;&gt;"",+'参加選手（個人）'!G12,"")</f>
        <v/>
      </c>
      <c r="F10" s="50" t="str">
        <f>IF(C10&lt;&gt;"",'参加選手（個人）'!D9,"")</f>
        <v/>
      </c>
      <c r="G10" s="51">
        <f>IF(C10&lt;&gt;"",+'参加選手（個人）'!I12,0)</f>
        <v>0</v>
      </c>
      <c r="H10" s="51">
        <f>IF(C10&lt;&gt;"",+'参加選手（個人）'!J12,0)</f>
        <v>0</v>
      </c>
    </row>
    <row r="11" spans="2:10">
      <c r="B11">
        <v>9</v>
      </c>
      <c r="C11" s="1" t="str">
        <f>IF('参加選手（個人）'!C13&lt;&gt;"",+'参加選手（個人）'!C13,"")</f>
        <v/>
      </c>
      <c r="D11" s="1" t="str">
        <f>IF(C11&lt;&gt;"",+'参加選手（個人）'!F13,"")</f>
        <v/>
      </c>
      <c r="E11" s="1" t="str">
        <f>IF(C11&lt;&gt;"",+'参加選手（個人）'!G13,"")</f>
        <v/>
      </c>
      <c r="F11" s="50" t="str">
        <f>IF(C11&lt;&gt;"",'参加選手（個人）'!D10,"")</f>
        <v/>
      </c>
      <c r="G11" s="51">
        <f>IF(C11&lt;&gt;"",+'参加選手（個人）'!I13,0)</f>
        <v>0</v>
      </c>
      <c r="H11" s="51">
        <f>IF(C11&lt;&gt;"",+'参加選手（個人）'!J13,0)</f>
        <v>0</v>
      </c>
    </row>
    <row r="12" spans="2:10">
      <c r="B12">
        <v>10</v>
      </c>
      <c r="C12" s="1" t="str">
        <f>IF('参加選手（個人）'!C14&lt;&gt;"",+'参加選手（個人）'!C14,"")</f>
        <v/>
      </c>
      <c r="D12" s="1" t="str">
        <f>IF(C12&lt;&gt;"",+'参加選手（個人）'!F14,"")</f>
        <v/>
      </c>
      <c r="E12" s="1" t="str">
        <f>IF(C12&lt;&gt;"",+'参加選手（個人）'!G14,"")</f>
        <v/>
      </c>
      <c r="F12" s="50" t="str">
        <f>IF(C12&lt;&gt;"",'参加選手（個人）'!D11,"")</f>
        <v/>
      </c>
      <c r="G12" s="51">
        <f>IF(C12&lt;&gt;"",+'参加選手（個人）'!I14,0)</f>
        <v>0</v>
      </c>
      <c r="H12" s="51">
        <f>IF(C12&lt;&gt;"",+'参加選手（個人）'!J14,0)</f>
        <v>0</v>
      </c>
    </row>
    <row r="13" spans="2:10">
      <c r="B13">
        <v>11</v>
      </c>
      <c r="C13" s="1" t="str">
        <f>IF('参加選手（個人）'!C15&lt;&gt;"",+'参加選手（個人）'!C15,"")</f>
        <v/>
      </c>
      <c r="D13" s="1" t="str">
        <f>IF(C13&lt;&gt;"",+'参加選手（個人）'!F15,"")</f>
        <v/>
      </c>
      <c r="E13" s="1" t="str">
        <f>IF(C13&lt;&gt;"",+'参加選手（個人）'!G15,"")</f>
        <v/>
      </c>
      <c r="F13" s="50" t="str">
        <f>IF(C13&lt;&gt;"",'参加選手（個人）'!D12,"")</f>
        <v/>
      </c>
      <c r="G13" s="51">
        <f>IF(C13&lt;&gt;"",+'参加選手（個人）'!I15,0)</f>
        <v>0</v>
      </c>
      <c r="H13" s="51">
        <f>IF(C13&lt;&gt;"",+'参加選手（個人）'!J15,0)</f>
        <v>0</v>
      </c>
    </row>
    <row r="14" spans="2:10">
      <c r="B14">
        <v>12</v>
      </c>
      <c r="C14" s="1" t="str">
        <f>IF('参加選手（個人）'!C16&lt;&gt;"",+'参加選手（個人）'!C16,"")</f>
        <v/>
      </c>
      <c r="D14" s="1" t="str">
        <f>IF(C14&lt;&gt;"",+'参加選手（個人）'!F16,"")</f>
        <v/>
      </c>
      <c r="E14" s="1" t="str">
        <f>IF(C14&lt;&gt;"",+'参加選手（個人）'!G16,"")</f>
        <v/>
      </c>
      <c r="F14" s="50" t="str">
        <f>IF(C14&lt;&gt;"",'参加選手（個人）'!D13,"")</f>
        <v/>
      </c>
      <c r="G14" s="51">
        <f>IF(C14&lt;&gt;"",+'参加選手（個人）'!I16,0)</f>
        <v>0</v>
      </c>
      <c r="H14" s="51">
        <f>IF(C14&lt;&gt;"",+'参加選手（個人）'!J16,0)</f>
        <v>0</v>
      </c>
    </row>
    <row r="15" spans="2:10">
      <c r="B15">
        <v>13</v>
      </c>
      <c r="C15" s="1" t="str">
        <f>IF('参加選手（個人）'!C17&lt;&gt;"",+'参加選手（個人）'!C17,"")</f>
        <v/>
      </c>
      <c r="D15" s="1" t="str">
        <f>IF(C15&lt;&gt;"",+'参加選手（個人）'!F17,"")</f>
        <v/>
      </c>
      <c r="E15" s="1" t="str">
        <f>IF(C15&lt;&gt;"",+'参加選手（個人）'!G17,"")</f>
        <v/>
      </c>
      <c r="F15" s="50" t="str">
        <f>IF(C15&lt;&gt;"",'参加選手（個人）'!D14,"")</f>
        <v/>
      </c>
      <c r="G15" s="51">
        <f>IF(C15&lt;&gt;"",+'参加選手（個人）'!I17,0)</f>
        <v>0</v>
      </c>
      <c r="H15" s="51">
        <f>IF(C15&lt;&gt;"",+'参加選手（個人）'!J17,0)</f>
        <v>0</v>
      </c>
    </row>
    <row r="16" spans="2:10">
      <c r="B16">
        <v>14</v>
      </c>
      <c r="C16" s="1" t="str">
        <f>IF('参加選手（個人）'!C18&lt;&gt;"",+'参加選手（個人）'!C18,"")</f>
        <v/>
      </c>
      <c r="D16" s="1" t="str">
        <f>IF(C16&lt;&gt;"",+'参加選手（個人）'!F18,"")</f>
        <v/>
      </c>
      <c r="E16" s="1" t="str">
        <f>IF(C16&lt;&gt;"",+'参加選手（個人）'!G18,"")</f>
        <v/>
      </c>
      <c r="F16" s="50" t="str">
        <f>IF(C16&lt;&gt;"",'参加選手（個人）'!D15,"")</f>
        <v/>
      </c>
      <c r="G16" s="51">
        <f>IF(C16&lt;&gt;"",+'参加選手（個人）'!I18,0)</f>
        <v>0</v>
      </c>
      <c r="H16" s="51">
        <f>IF(C16&lt;&gt;"",+'参加選手（個人）'!J18,0)</f>
        <v>0</v>
      </c>
    </row>
    <row r="17" spans="2:8">
      <c r="B17">
        <v>15</v>
      </c>
      <c r="C17" s="1" t="str">
        <f>IF('参加選手（個人）'!C19&lt;&gt;"",+'参加選手（個人）'!C19,"")</f>
        <v/>
      </c>
      <c r="D17" s="1" t="str">
        <f>IF(C17&lt;&gt;"",+'参加選手（個人）'!F19,"")</f>
        <v/>
      </c>
      <c r="E17" s="1" t="str">
        <f>IF(C17&lt;&gt;"",+'参加選手（個人）'!G19,"")</f>
        <v/>
      </c>
      <c r="F17" s="50" t="str">
        <f>IF(C17&lt;&gt;"",'参加選手（個人）'!D16,"")</f>
        <v/>
      </c>
      <c r="G17" s="51">
        <f>IF(C17&lt;&gt;"",+'参加選手（個人）'!I19,0)</f>
        <v>0</v>
      </c>
      <c r="H17" s="51">
        <f>IF(C17&lt;&gt;"",+'参加選手（個人）'!J19,0)</f>
        <v>0</v>
      </c>
    </row>
    <row r="18" spans="2:8">
      <c r="B18">
        <v>16</v>
      </c>
      <c r="C18" s="1" t="str">
        <f>IF('参加選手（個人）'!C20&lt;&gt;"",+'参加選手（個人）'!C20,"")</f>
        <v/>
      </c>
      <c r="D18" s="1" t="str">
        <f>IF(C18&lt;&gt;"",+'参加選手（個人）'!F20,"")</f>
        <v/>
      </c>
      <c r="E18" s="1" t="str">
        <f>IF(C18&lt;&gt;"",+'参加選手（個人）'!G20,"")</f>
        <v/>
      </c>
      <c r="F18" s="50" t="str">
        <f>IF(C18&lt;&gt;"",'参加選手（個人）'!D17,"")</f>
        <v/>
      </c>
      <c r="G18" s="51">
        <f>IF(C18&lt;&gt;"",+'参加選手（個人）'!I20,0)</f>
        <v>0</v>
      </c>
      <c r="H18" s="51">
        <f>IF(C18&lt;&gt;"",+'参加選手（個人）'!J20,0)</f>
        <v>0</v>
      </c>
    </row>
    <row r="19" spans="2:8">
      <c r="B19">
        <v>17</v>
      </c>
      <c r="C19" s="1" t="str">
        <f>IF('参加選手（個人）'!C21&lt;&gt;"",+'参加選手（個人）'!C21,"")</f>
        <v/>
      </c>
      <c r="D19" s="1" t="str">
        <f>IF(C19&lt;&gt;"",+'参加選手（個人）'!F21,"")</f>
        <v/>
      </c>
      <c r="E19" s="1" t="str">
        <f>IF(C19&lt;&gt;"",+'参加選手（個人）'!G21,"")</f>
        <v/>
      </c>
      <c r="F19" s="50" t="str">
        <f>IF(C19&lt;&gt;"",'参加選手（個人）'!D18,"")</f>
        <v/>
      </c>
      <c r="G19" s="51">
        <f>IF(C19&lt;&gt;"",+'参加選手（個人）'!I21,0)</f>
        <v>0</v>
      </c>
      <c r="H19" s="51">
        <f>IF(C19&lt;&gt;"",+'参加選手（個人）'!J21,0)</f>
        <v>0</v>
      </c>
    </row>
    <row r="20" spans="2:8">
      <c r="B20">
        <v>18</v>
      </c>
      <c r="C20" s="1" t="str">
        <f>IF('参加選手（個人）'!C22&lt;&gt;"",+'参加選手（個人）'!C22,"")</f>
        <v/>
      </c>
      <c r="D20" s="1" t="str">
        <f>IF(C20&lt;&gt;"",+'参加選手（個人）'!F22,"")</f>
        <v/>
      </c>
      <c r="E20" s="1" t="str">
        <f>IF(C20&lt;&gt;"",+'参加選手（個人）'!G22,"")</f>
        <v/>
      </c>
      <c r="F20" s="50" t="str">
        <f>IF(C20&lt;&gt;"",'参加選手（個人）'!D19,"")</f>
        <v/>
      </c>
      <c r="G20" s="51">
        <f>IF(C20&lt;&gt;"",+'参加選手（個人）'!I22,0)</f>
        <v>0</v>
      </c>
      <c r="H20" s="51">
        <f>IF(C20&lt;&gt;"",+'参加選手（個人）'!J22,0)</f>
        <v>0</v>
      </c>
    </row>
    <row r="21" spans="2:8">
      <c r="B21">
        <v>19</v>
      </c>
      <c r="C21" s="1" t="str">
        <f>IF('参加選手（個人）'!C23&lt;&gt;"",+'参加選手（個人）'!C23,"")</f>
        <v/>
      </c>
      <c r="D21" s="1" t="str">
        <f>IF(C21&lt;&gt;"",+'参加選手（個人）'!F23,"")</f>
        <v/>
      </c>
      <c r="E21" s="1" t="str">
        <f>IF(C21&lt;&gt;"",+'参加選手（個人）'!G23,"")</f>
        <v/>
      </c>
      <c r="F21" s="50" t="str">
        <f>IF(C21&lt;&gt;"",'参加選手（個人）'!D20,"")</f>
        <v/>
      </c>
      <c r="G21" s="51">
        <f>IF(C21&lt;&gt;"",+'参加選手（個人）'!I23,0)</f>
        <v>0</v>
      </c>
      <c r="H21" s="51">
        <f>IF(C21&lt;&gt;"",+'参加選手（個人）'!J23,0)</f>
        <v>0</v>
      </c>
    </row>
    <row r="22" spans="2:8">
      <c r="B22">
        <v>20</v>
      </c>
      <c r="C22" s="1" t="str">
        <f>IF('参加選手（個人）'!C24&lt;&gt;"",+'参加選手（個人）'!C24,"")</f>
        <v/>
      </c>
      <c r="D22" s="1" t="str">
        <f>IF(C22&lt;&gt;"",+'参加選手（個人）'!F24,"")</f>
        <v/>
      </c>
      <c r="E22" s="1" t="str">
        <f>IF(C22&lt;&gt;"",+'参加選手（個人）'!G24,"")</f>
        <v/>
      </c>
      <c r="F22" s="50" t="str">
        <f>IF(C22&lt;&gt;"",'参加選手（個人）'!D21,"")</f>
        <v/>
      </c>
      <c r="G22" s="51">
        <f>IF(C22&lt;&gt;"",+'参加選手（個人）'!I24,0)</f>
        <v>0</v>
      </c>
      <c r="H22" s="51">
        <f>IF(C22&lt;&gt;"",+'参加選手（個人）'!J24,0)</f>
        <v>0</v>
      </c>
    </row>
    <row r="23" spans="2:8">
      <c r="B23">
        <v>21</v>
      </c>
      <c r="C23" s="1" t="str">
        <f>IF('参加選手（個人）'!C25&lt;&gt;"",+'参加選手（個人）'!C25,"")</f>
        <v/>
      </c>
      <c r="D23" s="1" t="str">
        <f>IF(C23&lt;&gt;"",+'参加選手（個人）'!F25,"")</f>
        <v/>
      </c>
      <c r="E23" s="1" t="str">
        <f>IF(C23&lt;&gt;"",+'参加選手（個人）'!G25,"")</f>
        <v/>
      </c>
      <c r="F23" s="50" t="str">
        <f>IF(C23&lt;&gt;"",'参加選手（個人）'!D22,"")</f>
        <v/>
      </c>
      <c r="G23" s="51">
        <f>IF(C23&lt;&gt;"",+'参加選手（個人）'!I25,0)</f>
        <v>0</v>
      </c>
      <c r="H23" s="51">
        <f>IF(C23&lt;&gt;"",+'参加選手（個人）'!J25,0)</f>
        <v>0</v>
      </c>
    </row>
    <row r="24" spans="2:8">
      <c r="B24">
        <v>22</v>
      </c>
      <c r="C24" s="1" t="str">
        <f>IF('参加選手（個人）'!C26&lt;&gt;"",+'参加選手（個人）'!C26,"")</f>
        <v/>
      </c>
      <c r="D24" s="1" t="str">
        <f>IF(C24&lt;&gt;"",+'参加選手（個人）'!F26,"")</f>
        <v/>
      </c>
      <c r="E24" s="1" t="str">
        <f>IF(C24&lt;&gt;"",+'参加選手（個人）'!G26,"")</f>
        <v/>
      </c>
      <c r="F24" s="50" t="str">
        <f>IF(C24&lt;&gt;"",'参加選手（個人）'!D23,"")</f>
        <v/>
      </c>
      <c r="G24" s="51">
        <f>IF(C24&lt;&gt;"",+'参加選手（個人）'!I26,0)</f>
        <v>0</v>
      </c>
      <c r="H24" s="51">
        <f>IF(C24&lt;&gt;"",+'参加選手（個人）'!J26,0)</f>
        <v>0</v>
      </c>
    </row>
    <row r="25" spans="2:8">
      <c r="B25">
        <v>23</v>
      </c>
      <c r="C25" s="1" t="str">
        <f>IF('参加選手（個人）'!C27&lt;&gt;"",+'参加選手（個人）'!C27,"")</f>
        <v/>
      </c>
      <c r="D25" s="1" t="str">
        <f>IF(C25&lt;&gt;"",+'参加選手（個人）'!F27,"")</f>
        <v/>
      </c>
      <c r="E25" s="1" t="str">
        <f>IF(C25&lt;&gt;"",+'参加選手（個人）'!G27,"")</f>
        <v/>
      </c>
      <c r="F25" s="50" t="str">
        <f>IF(C25&lt;&gt;"",'参加選手（個人）'!D24,"")</f>
        <v/>
      </c>
      <c r="G25" s="51">
        <f>IF(C25&lt;&gt;"",+'参加選手（個人）'!I27,0)</f>
        <v>0</v>
      </c>
      <c r="H25" s="51">
        <f>IF(C25&lt;&gt;"",+'参加選手（個人）'!J27,0)</f>
        <v>0</v>
      </c>
    </row>
    <row r="26" spans="2:8">
      <c r="B26">
        <v>24</v>
      </c>
      <c r="C26" s="1" t="str">
        <f>IF('参加選手（個人）'!C28&lt;&gt;"",+'参加選手（個人）'!C28,"")</f>
        <v/>
      </c>
      <c r="D26" s="1" t="str">
        <f>IF(C26&lt;&gt;"",+'参加選手（個人）'!F28,"")</f>
        <v/>
      </c>
      <c r="E26" s="1" t="str">
        <f>IF(C26&lt;&gt;"",+'参加選手（個人）'!G28,"")</f>
        <v/>
      </c>
      <c r="F26" s="50" t="str">
        <f>IF(C26&lt;&gt;"",'参加選手（個人）'!D25,"")</f>
        <v/>
      </c>
      <c r="G26" s="51">
        <f>IF(C26&lt;&gt;"",+'参加選手（個人）'!I28,0)</f>
        <v>0</v>
      </c>
      <c r="H26" s="51">
        <f>IF(C26&lt;&gt;"",+'参加選手（個人）'!J28,0)</f>
        <v>0</v>
      </c>
    </row>
    <row r="27" spans="2:8">
      <c r="B27">
        <v>25</v>
      </c>
      <c r="C27" s="1" t="str">
        <f>IF('参加選手（個人）'!C29&lt;&gt;"",+'参加選手（個人）'!C29,"")</f>
        <v/>
      </c>
      <c r="D27" s="1" t="str">
        <f>IF(C27&lt;&gt;"",+'参加選手（個人）'!F29,"")</f>
        <v/>
      </c>
      <c r="E27" s="1" t="str">
        <f>IF(C27&lt;&gt;"",+'参加選手（個人）'!G29,"")</f>
        <v/>
      </c>
      <c r="F27" s="50" t="str">
        <f>IF(C27&lt;&gt;"",'参加選手（個人）'!D26,"")</f>
        <v/>
      </c>
      <c r="G27" s="51">
        <f>IF(C27&lt;&gt;"",+'参加選手（個人）'!I29,0)</f>
        <v>0</v>
      </c>
      <c r="H27" s="51">
        <f>IF(C27&lt;&gt;"",+'参加選手（個人）'!J29,0)</f>
        <v>0</v>
      </c>
    </row>
    <row r="28" spans="2:8">
      <c r="B28">
        <v>26</v>
      </c>
      <c r="C28" s="1" t="str">
        <f>IF('参加選手（個人）'!C30&lt;&gt;"",+'参加選手（個人）'!C30,"")</f>
        <v/>
      </c>
      <c r="D28" s="1" t="str">
        <f>IF(C28&lt;&gt;"",+'参加選手（個人）'!F30,"")</f>
        <v/>
      </c>
      <c r="E28" s="1" t="str">
        <f>IF(C28&lt;&gt;"",+'参加選手（個人）'!G30,"")</f>
        <v/>
      </c>
      <c r="F28" s="50" t="str">
        <f>IF(C28&lt;&gt;"",'参加選手（個人）'!D27,"")</f>
        <v/>
      </c>
      <c r="G28" s="51">
        <f>IF(C28&lt;&gt;"",+'参加選手（個人）'!I30,0)</f>
        <v>0</v>
      </c>
      <c r="H28" s="51">
        <f>IF(C28&lt;&gt;"",+'参加選手（個人）'!J30,0)</f>
        <v>0</v>
      </c>
    </row>
    <row r="29" spans="2:8">
      <c r="B29">
        <v>27</v>
      </c>
      <c r="C29" s="1" t="str">
        <f>IF('参加選手（個人）'!C31&lt;&gt;"",+'参加選手（個人）'!C31,"")</f>
        <v/>
      </c>
      <c r="D29" s="1" t="str">
        <f>IF(C29&lt;&gt;"",+'参加選手（個人）'!F31,"")</f>
        <v/>
      </c>
      <c r="E29" s="1" t="str">
        <f>IF(C29&lt;&gt;"",+'参加選手（個人）'!G31,"")</f>
        <v/>
      </c>
      <c r="F29" s="50" t="str">
        <f>IF(C29&lt;&gt;"",'参加選手（個人）'!D28,"")</f>
        <v/>
      </c>
      <c r="G29" s="51">
        <f>IF(C29&lt;&gt;"",+'参加選手（個人）'!I31,0)</f>
        <v>0</v>
      </c>
      <c r="H29" s="51">
        <f>IF(C29&lt;&gt;"",+'参加選手（個人）'!J31,0)</f>
        <v>0</v>
      </c>
    </row>
    <row r="30" spans="2:8">
      <c r="B30">
        <v>28</v>
      </c>
      <c r="C30" s="1" t="str">
        <f>IF('参加選手（個人）'!C32&lt;&gt;"",+'参加選手（個人）'!C32,"")</f>
        <v/>
      </c>
      <c r="D30" s="1" t="str">
        <f>IF(C30&lt;&gt;"",+'参加選手（個人）'!F32,"")</f>
        <v/>
      </c>
      <c r="E30" s="1" t="str">
        <f>IF(C30&lt;&gt;"",+'参加選手（個人）'!G32,"")</f>
        <v/>
      </c>
      <c r="F30" s="50" t="str">
        <f>IF(C30&lt;&gt;"",'参加選手（個人）'!D29,"")</f>
        <v/>
      </c>
      <c r="G30" s="51">
        <f>IF(C30&lt;&gt;"",+'参加選手（個人）'!I32,0)</f>
        <v>0</v>
      </c>
      <c r="H30" s="51">
        <f>IF(C30&lt;&gt;"",+'参加選手（個人）'!J32,0)</f>
        <v>0</v>
      </c>
    </row>
    <row r="31" spans="2:8">
      <c r="B31">
        <v>29</v>
      </c>
      <c r="C31" s="1" t="str">
        <f>IF('参加選手（個人）'!C33&lt;&gt;"",+'参加選手（個人）'!C33,"")</f>
        <v/>
      </c>
      <c r="D31" s="1" t="str">
        <f>IF(C31&lt;&gt;"",+'参加選手（個人）'!F33,"")</f>
        <v/>
      </c>
      <c r="E31" s="1" t="str">
        <f>IF(C31&lt;&gt;"",+'参加選手（個人）'!G33,"")</f>
        <v/>
      </c>
      <c r="F31" s="50" t="str">
        <f>IF(C31&lt;&gt;"",'参加選手（個人）'!D30,"")</f>
        <v/>
      </c>
      <c r="G31" s="51">
        <f>IF(C31&lt;&gt;"",+'参加選手（個人）'!I33,0)</f>
        <v>0</v>
      </c>
      <c r="H31" s="51">
        <f>IF(C31&lt;&gt;"",+'参加選手（個人）'!J33,0)</f>
        <v>0</v>
      </c>
    </row>
    <row r="32" spans="2:8">
      <c r="B32">
        <v>30</v>
      </c>
      <c r="C32" s="1" t="str">
        <f>IF('参加選手（個人）'!C34&lt;&gt;"",+'参加選手（個人）'!C34,"")</f>
        <v/>
      </c>
      <c r="D32" s="1" t="str">
        <f>IF(C32&lt;&gt;"",+'参加選手（個人）'!F34,"")</f>
        <v/>
      </c>
      <c r="E32" s="1" t="str">
        <f>IF(C32&lt;&gt;"",+'参加選手（個人）'!G34,"")</f>
        <v/>
      </c>
      <c r="F32" s="50" t="str">
        <f>IF(C32&lt;&gt;"",'参加選手（個人）'!D31,"")</f>
        <v/>
      </c>
      <c r="G32" s="51">
        <f>IF(C32&lt;&gt;"",+'参加選手（個人）'!I34,0)</f>
        <v>0</v>
      </c>
      <c r="H32" s="51">
        <f>IF(C32&lt;&gt;"",+'参加選手（個人）'!J34,0)</f>
        <v>0</v>
      </c>
    </row>
    <row r="33" spans="2:8">
      <c r="B33">
        <v>31</v>
      </c>
      <c r="C33" s="1" t="str">
        <f>IF('参加選手（個人）'!C35&lt;&gt;"",+'参加選手（個人）'!C35,"")</f>
        <v/>
      </c>
      <c r="D33" s="1" t="str">
        <f>IF(C33&lt;&gt;"",+'参加選手（個人）'!F35,"")</f>
        <v/>
      </c>
      <c r="E33" s="1" t="str">
        <f>IF(C33&lt;&gt;"",+'参加選手（個人）'!G35,"")</f>
        <v/>
      </c>
      <c r="F33" s="50" t="str">
        <f>IF(C33&lt;&gt;"",'参加選手（個人）'!D32,"")</f>
        <v/>
      </c>
      <c r="G33" s="51">
        <f>IF(C33&lt;&gt;"",+'参加選手（個人）'!I35,0)</f>
        <v>0</v>
      </c>
      <c r="H33" s="51">
        <f>IF(C33&lt;&gt;"",+'参加選手（個人）'!J35,0)</f>
        <v>0</v>
      </c>
    </row>
    <row r="34" spans="2:8">
      <c r="B34">
        <v>32</v>
      </c>
      <c r="C34" s="1" t="str">
        <f>IF('参加選手（個人）'!C36&lt;&gt;"",+'参加選手（個人）'!C36,"")</f>
        <v/>
      </c>
      <c r="D34" s="1" t="str">
        <f>IF(C34&lt;&gt;"",+'参加選手（個人）'!F36,"")</f>
        <v/>
      </c>
      <c r="E34" s="1" t="str">
        <f>IF(C34&lt;&gt;"",+'参加選手（個人）'!G36,"")</f>
        <v/>
      </c>
      <c r="F34" s="50" t="str">
        <f>IF(C34&lt;&gt;"",'参加選手（個人）'!D33,"")</f>
        <v/>
      </c>
      <c r="G34" s="51">
        <f>IF(C34&lt;&gt;"",+'参加選手（個人）'!I36,0)</f>
        <v>0</v>
      </c>
      <c r="H34" s="51">
        <f>IF(C34&lt;&gt;"",+'参加選手（個人）'!J36,0)</f>
        <v>0</v>
      </c>
    </row>
    <row r="35" spans="2:8">
      <c r="B35">
        <v>33</v>
      </c>
      <c r="C35" s="1" t="str">
        <f>IF('参加選手（個人）'!C37&lt;&gt;"",+'参加選手（個人）'!C37,"")</f>
        <v/>
      </c>
      <c r="D35" s="1" t="str">
        <f>IF(C35&lt;&gt;"",+'参加選手（個人）'!F37,"")</f>
        <v/>
      </c>
      <c r="E35" s="1" t="str">
        <f>IF(C35&lt;&gt;"",+'参加選手（個人）'!G37,"")</f>
        <v/>
      </c>
      <c r="F35" s="50" t="str">
        <f>IF(C35&lt;&gt;"",'参加選手（個人）'!D34,"")</f>
        <v/>
      </c>
      <c r="G35" s="51">
        <f>IF(C35&lt;&gt;"",+'参加選手（個人）'!I37,0)</f>
        <v>0</v>
      </c>
      <c r="H35" s="51">
        <f>IF(C35&lt;&gt;"",+'参加選手（個人）'!J37,0)</f>
        <v>0</v>
      </c>
    </row>
    <row r="36" spans="2:8">
      <c r="B36">
        <v>34</v>
      </c>
      <c r="C36" s="1" t="str">
        <f>IF('参加選手（個人）'!C38&lt;&gt;"",+'参加選手（個人）'!C38,"")</f>
        <v/>
      </c>
      <c r="D36" s="1" t="str">
        <f>IF(C36&lt;&gt;"",+'参加選手（個人）'!F38,"")</f>
        <v/>
      </c>
      <c r="E36" s="1" t="str">
        <f>IF(C36&lt;&gt;"",+'参加選手（個人）'!G38,"")</f>
        <v/>
      </c>
      <c r="F36" s="50" t="str">
        <f>IF(C36&lt;&gt;"",'参加選手（個人）'!D35,"")</f>
        <v/>
      </c>
      <c r="G36" s="51">
        <f>IF(C36&lt;&gt;"",+'参加選手（個人）'!I38,0)</f>
        <v>0</v>
      </c>
      <c r="H36" s="51">
        <f>IF(C36&lt;&gt;"",+'参加選手（個人）'!J38,0)</f>
        <v>0</v>
      </c>
    </row>
    <row r="37" spans="2:8">
      <c r="B37">
        <v>35</v>
      </c>
      <c r="C37" s="1" t="str">
        <f>IF('参加選手（個人）'!C39&lt;&gt;"",+'参加選手（個人）'!C39,"")</f>
        <v/>
      </c>
      <c r="D37" s="1" t="str">
        <f>IF(C37&lt;&gt;"",+'参加選手（個人）'!F39,"")</f>
        <v/>
      </c>
      <c r="E37" s="1" t="str">
        <f>IF(C37&lt;&gt;"",+'参加選手（個人）'!G39,"")</f>
        <v/>
      </c>
      <c r="F37" s="50" t="str">
        <f>IF(C37&lt;&gt;"",'参加選手（個人）'!D36,"")</f>
        <v/>
      </c>
      <c r="G37" s="51">
        <f>IF(C37&lt;&gt;"",+'参加選手（個人）'!I39,0)</f>
        <v>0</v>
      </c>
      <c r="H37" s="51">
        <f>IF(C37&lt;&gt;"",+'参加選手（個人）'!J39,0)</f>
        <v>0</v>
      </c>
    </row>
    <row r="38" spans="2:8">
      <c r="B38">
        <v>36</v>
      </c>
      <c r="C38" s="1" t="str">
        <f>IF('参加選手（個人）'!C40&lt;&gt;"",+'参加選手（個人）'!C40,"")</f>
        <v/>
      </c>
      <c r="D38" s="1" t="str">
        <f>IF(C38&lt;&gt;"",+'参加選手（個人）'!F40,"")</f>
        <v/>
      </c>
      <c r="E38" s="1" t="str">
        <f>IF(C38&lt;&gt;"",+'参加選手（個人）'!G40,"")</f>
        <v/>
      </c>
      <c r="F38" s="50" t="str">
        <f>IF(C38&lt;&gt;"",'参加選手（個人）'!D37,"")</f>
        <v/>
      </c>
      <c r="G38" s="51">
        <f>IF(C38&lt;&gt;"",+'参加選手（個人）'!I40,0)</f>
        <v>0</v>
      </c>
      <c r="H38" s="51">
        <f>IF(C38&lt;&gt;"",+'参加選手（個人）'!J40,0)</f>
        <v>0</v>
      </c>
    </row>
    <row r="39" spans="2:8">
      <c r="B39">
        <v>37</v>
      </c>
      <c r="C39" s="1" t="str">
        <f>IF('参加選手（個人）'!C41&lt;&gt;"",+'参加選手（個人）'!C41,"")</f>
        <v/>
      </c>
      <c r="D39" s="1" t="str">
        <f>IF(C39&lt;&gt;"",+'参加選手（個人）'!F41,"")</f>
        <v/>
      </c>
      <c r="E39" s="1" t="str">
        <f>IF(C39&lt;&gt;"",+'参加選手（個人）'!G41,"")</f>
        <v/>
      </c>
      <c r="F39" s="50" t="str">
        <f>IF(C39&lt;&gt;"",'参加選手（個人）'!D38,"")</f>
        <v/>
      </c>
      <c r="G39" s="51">
        <f>IF(C39&lt;&gt;"",+'参加選手（個人）'!I41,0)</f>
        <v>0</v>
      </c>
      <c r="H39" s="51">
        <f>IF(C39&lt;&gt;"",+'参加選手（個人）'!J41,0)</f>
        <v>0</v>
      </c>
    </row>
    <row r="40" spans="2:8">
      <c r="B40">
        <v>38</v>
      </c>
      <c r="C40" s="1" t="str">
        <f>IF('参加選手（個人）'!C42&lt;&gt;"",+'参加選手（個人）'!C42,"")</f>
        <v/>
      </c>
      <c r="D40" s="1" t="str">
        <f>IF(C40&lt;&gt;"",+'参加選手（個人）'!F42,"")</f>
        <v/>
      </c>
      <c r="E40" s="1" t="str">
        <f>IF(C40&lt;&gt;"",+'参加選手（個人）'!G42,"")</f>
        <v/>
      </c>
      <c r="F40" s="50" t="str">
        <f>IF(C40&lt;&gt;"",'参加選手（個人）'!D39,"")</f>
        <v/>
      </c>
      <c r="G40" s="51">
        <f>IF(C40&lt;&gt;"",+'参加選手（個人）'!I42,0)</f>
        <v>0</v>
      </c>
      <c r="H40" s="51">
        <f>IF(C40&lt;&gt;"",+'参加選手（個人）'!J42,0)</f>
        <v>0</v>
      </c>
    </row>
    <row r="41" spans="2:8">
      <c r="B41">
        <v>39</v>
      </c>
      <c r="C41" s="1" t="str">
        <f>IF('参加選手（個人）'!C43&lt;&gt;"",+'参加選手（個人）'!C43,"")</f>
        <v/>
      </c>
      <c r="D41" s="1" t="str">
        <f>IF(C41&lt;&gt;"",+'参加選手（個人）'!F43,"")</f>
        <v/>
      </c>
      <c r="E41" s="1" t="str">
        <f>IF(C41&lt;&gt;"",+'参加選手（個人）'!G43,"")</f>
        <v/>
      </c>
      <c r="F41" s="50" t="str">
        <f>IF(C41&lt;&gt;"",'参加選手（個人）'!D40,"")</f>
        <v/>
      </c>
      <c r="G41" s="51">
        <f>IF(C41&lt;&gt;"",+'参加選手（個人）'!I43,0)</f>
        <v>0</v>
      </c>
      <c r="H41" s="51">
        <f>IF(C41&lt;&gt;"",+'参加選手（個人）'!J43,0)</f>
        <v>0</v>
      </c>
    </row>
    <row r="42" spans="2:8">
      <c r="B42">
        <v>40</v>
      </c>
      <c r="C42" s="1" t="str">
        <f>IF('参加選手（個人）'!C44&lt;&gt;"",+'参加選手（個人）'!C44,"")</f>
        <v/>
      </c>
      <c r="D42" s="1" t="str">
        <f>IF(C42&lt;&gt;"",+'参加選手（個人）'!F44,"")</f>
        <v/>
      </c>
      <c r="E42" s="1" t="str">
        <f>IF(C42&lt;&gt;"",+'参加選手（個人）'!G44,"")</f>
        <v/>
      </c>
      <c r="F42" s="50" t="str">
        <f>IF(C42&lt;&gt;"",'参加選手（個人）'!D41,"")</f>
        <v/>
      </c>
      <c r="G42" s="51">
        <f>IF(C42&lt;&gt;"",+'参加選手（個人）'!I44,0)</f>
        <v>0</v>
      </c>
      <c r="H42" s="51">
        <f>IF(C42&lt;&gt;"",+'参加選手（個人）'!J44,0)</f>
        <v>0</v>
      </c>
    </row>
    <row r="43" spans="2:8">
      <c r="B43">
        <v>41</v>
      </c>
      <c r="C43" s="1" t="str">
        <f>IF('参加選手（個人）'!C45&lt;&gt;"",+'参加選手（個人）'!C45,"")</f>
        <v/>
      </c>
      <c r="D43" s="1" t="str">
        <f>IF(C43&lt;&gt;"",+'参加選手（個人）'!F45,"")</f>
        <v/>
      </c>
      <c r="E43" s="1" t="str">
        <f>IF(C43&lt;&gt;"",+'参加選手（個人）'!G45,"")</f>
        <v/>
      </c>
      <c r="F43" s="50" t="str">
        <f>IF(C43&lt;&gt;"",'参加選手（個人）'!D42,"")</f>
        <v/>
      </c>
      <c r="G43" s="51">
        <f>IF(C43&lt;&gt;"",+'参加選手（個人）'!I45,0)</f>
        <v>0</v>
      </c>
      <c r="H43" s="51">
        <f>IF(C43&lt;&gt;"",+'参加選手（個人）'!J45,0)</f>
        <v>0</v>
      </c>
    </row>
    <row r="44" spans="2:8">
      <c r="B44">
        <v>42</v>
      </c>
      <c r="C44" s="1" t="str">
        <f>IF('参加選手（個人）'!C46&lt;&gt;"",+'参加選手（個人）'!C46,"")</f>
        <v/>
      </c>
      <c r="D44" s="1" t="str">
        <f>IF(C44&lt;&gt;"",+'参加選手（個人）'!F46,"")</f>
        <v/>
      </c>
      <c r="E44" s="1" t="str">
        <f>IF(C44&lt;&gt;"",+'参加選手（個人）'!G46,"")</f>
        <v/>
      </c>
      <c r="F44" s="50" t="str">
        <f>IF(C44&lt;&gt;"",'参加選手（個人）'!D43,"")</f>
        <v/>
      </c>
      <c r="G44" s="51">
        <f>IF(C44&lt;&gt;"",+'参加選手（個人）'!I46,0)</f>
        <v>0</v>
      </c>
      <c r="H44" s="51">
        <f>IF(C44&lt;&gt;"",+'参加選手（個人）'!J46,0)</f>
        <v>0</v>
      </c>
    </row>
    <row r="45" spans="2:8">
      <c r="B45">
        <v>43</v>
      </c>
      <c r="C45" s="1" t="str">
        <f>IF('参加選手（個人）'!C47&lt;&gt;"",+'参加選手（個人）'!C47,"")</f>
        <v/>
      </c>
      <c r="D45" s="1" t="str">
        <f>IF(C45&lt;&gt;"",+'参加選手（個人）'!F47,"")</f>
        <v/>
      </c>
      <c r="E45" s="1" t="str">
        <f>IF(C45&lt;&gt;"",+'参加選手（個人）'!G47,"")</f>
        <v/>
      </c>
      <c r="F45" s="50" t="str">
        <f>IF(C45&lt;&gt;"",'参加選手（個人）'!D44,"")</f>
        <v/>
      </c>
      <c r="G45" s="51">
        <f>IF(C45&lt;&gt;"",+'参加選手（個人）'!I47,0)</f>
        <v>0</v>
      </c>
      <c r="H45" s="51">
        <f>IF(C45&lt;&gt;"",+'参加選手（個人）'!J47,0)</f>
        <v>0</v>
      </c>
    </row>
    <row r="46" spans="2:8">
      <c r="B46">
        <v>44</v>
      </c>
      <c r="C46" s="1" t="str">
        <f>IF('参加選手（個人）'!C48&lt;&gt;"",+'参加選手（個人）'!C48,"")</f>
        <v/>
      </c>
      <c r="D46" s="1" t="str">
        <f>IF(C46&lt;&gt;"",+'参加選手（個人）'!F48,"")</f>
        <v/>
      </c>
      <c r="E46" s="1" t="str">
        <f>IF(C46&lt;&gt;"",+'参加選手（個人）'!G48,"")</f>
        <v/>
      </c>
      <c r="F46" s="50" t="str">
        <f>IF(C46&lt;&gt;"",'参加選手（個人）'!D45,"")</f>
        <v/>
      </c>
      <c r="G46" s="51">
        <f>IF(C46&lt;&gt;"",+'参加選手（個人）'!I48,0)</f>
        <v>0</v>
      </c>
      <c r="H46" s="51">
        <f>IF(C46&lt;&gt;"",+'参加選手（個人）'!J48,0)</f>
        <v>0</v>
      </c>
    </row>
    <row r="47" spans="2:8">
      <c r="B47">
        <v>45</v>
      </c>
      <c r="C47" s="1" t="str">
        <f>IF('参加選手（個人）'!C49&lt;&gt;"",+'参加選手（個人）'!C49,"")</f>
        <v/>
      </c>
      <c r="D47" s="1" t="str">
        <f>IF(C47&lt;&gt;"",+'参加選手（個人）'!F49,"")</f>
        <v/>
      </c>
      <c r="E47" s="1" t="str">
        <f>IF(C47&lt;&gt;"",+'参加選手（個人）'!G49,"")</f>
        <v/>
      </c>
      <c r="F47" s="50" t="str">
        <f>IF(C47&lt;&gt;"",'参加選手（個人）'!D46,"")</f>
        <v/>
      </c>
      <c r="G47" s="51">
        <f>IF(C47&lt;&gt;"",+'参加選手（個人）'!I49,0)</f>
        <v>0</v>
      </c>
      <c r="H47" s="51">
        <f>IF(C47&lt;&gt;"",+'参加選手（個人）'!J49,0)</f>
        <v>0</v>
      </c>
    </row>
    <row r="48" spans="2:8">
      <c r="B48">
        <v>46</v>
      </c>
      <c r="C48" s="1" t="str">
        <f>IF('参加選手（個人）'!C50&lt;&gt;"",+'参加選手（個人）'!C50,"")</f>
        <v/>
      </c>
      <c r="D48" s="1" t="str">
        <f>IF(C48&lt;&gt;"",+'参加選手（個人）'!F50,"")</f>
        <v/>
      </c>
      <c r="E48" s="1" t="str">
        <f>IF(C48&lt;&gt;"",+'参加選手（個人）'!G50,"")</f>
        <v/>
      </c>
      <c r="F48" s="50" t="str">
        <f>IF(C48&lt;&gt;"",'参加選手（個人）'!D47,"")</f>
        <v/>
      </c>
      <c r="G48" s="51">
        <f>IF(C48&lt;&gt;"",+'参加選手（個人）'!I50,0)</f>
        <v>0</v>
      </c>
      <c r="H48" s="51">
        <f>IF(C48&lt;&gt;"",+'参加選手（個人）'!J50,0)</f>
        <v>0</v>
      </c>
    </row>
    <row r="49" spans="2:8">
      <c r="B49">
        <v>47</v>
      </c>
      <c r="C49" s="1" t="str">
        <f>IF('参加選手（個人）'!C51&lt;&gt;"",+'参加選手（個人）'!C51,"")</f>
        <v/>
      </c>
      <c r="D49" s="1" t="str">
        <f>IF(C49&lt;&gt;"",+'参加選手（個人）'!F51,"")</f>
        <v/>
      </c>
      <c r="E49" s="1" t="str">
        <f>IF(C49&lt;&gt;"",+'参加選手（個人）'!G51,"")</f>
        <v/>
      </c>
      <c r="F49" s="50" t="str">
        <f>IF(C49&lt;&gt;"",'参加選手（個人）'!D48,"")</f>
        <v/>
      </c>
      <c r="G49" s="51">
        <f>IF(C49&lt;&gt;"",+'参加選手（個人）'!I51,0)</f>
        <v>0</v>
      </c>
      <c r="H49" s="51">
        <f>IF(C49&lt;&gt;"",+'参加選手（個人）'!J51,0)</f>
        <v>0</v>
      </c>
    </row>
    <row r="50" spans="2:8">
      <c r="B50">
        <v>48</v>
      </c>
      <c r="C50" s="1" t="str">
        <f>IF('参加選手（個人）'!C52&lt;&gt;"",+'参加選手（個人）'!C52,"")</f>
        <v/>
      </c>
      <c r="D50" s="1" t="str">
        <f>IF(C50&lt;&gt;"",+'参加選手（個人）'!F52,"")</f>
        <v/>
      </c>
      <c r="E50" s="1" t="str">
        <f>IF(C50&lt;&gt;"",+'参加選手（個人）'!G52,"")</f>
        <v/>
      </c>
      <c r="F50" s="50" t="str">
        <f>IF(C50&lt;&gt;"",'参加選手（個人）'!D49,"")</f>
        <v/>
      </c>
      <c r="G50" s="51">
        <f>IF(C50&lt;&gt;"",+'参加選手（個人）'!I52,0)</f>
        <v>0</v>
      </c>
      <c r="H50" s="51">
        <f>IF(C50&lt;&gt;"",+'参加選手（個人）'!J52,0)</f>
        <v>0</v>
      </c>
    </row>
    <row r="51" spans="2:8">
      <c r="B51">
        <v>49</v>
      </c>
      <c r="C51" s="1" t="str">
        <f>IF('参加選手（個人）'!C53&lt;&gt;"",+'参加選手（個人）'!C53,"")</f>
        <v/>
      </c>
      <c r="D51" s="1" t="str">
        <f>IF(C51&lt;&gt;"",+'参加選手（個人）'!F53,"")</f>
        <v/>
      </c>
      <c r="E51" s="1" t="str">
        <f>IF(C51&lt;&gt;"",+'参加選手（個人）'!G53,"")</f>
        <v/>
      </c>
      <c r="F51" s="50" t="str">
        <f>IF(C51&lt;&gt;"",'参加選手（個人）'!D50,"")</f>
        <v/>
      </c>
      <c r="G51" s="51">
        <f>IF(C51&lt;&gt;"",+'参加選手（個人）'!I53,0)</f>
        <v>0</v>
      </c>
      <c r="H51" s="51">
        <f>IF(C51&lt;&gt;"",+'参加選手（個人）'!J53,0)</f>
        <v>0</v>
      </c>
    </row>
    <row r="52" spans="2:8">
      <c r="B52">
        <v>50</v>
      </c>
      <c r="C52" s="1" t="str">
        <f>IF('参加選手（個人）'!C54&lt;&gt;"",+'参加選手（個人）'!C54,"")</f>
        <v/>
      </c>
      <c r="D52" s="1" t="str">
        <f>IF(C52&lt;&gt;"",+'参加選手（個人）'!F54,"")</f>
        <v/>
      </c>
      <c r="E52" s="1" t="str">
        <f>IF(C52&lt;&gt;"",+'参加選手（個人）'!G54,"")</f>
        <v/>
      </c>
      <c r="F52" s="50" t="str">
        <f>IF(C52&lt;&gt;"",'参加選手（個人）'!D51,"")</f>
        <v/>
      </c>
      <c r="G52" s="51">
        <f>IF(C52&lt;&gt;"",+'参加選手（個人）'!I54,0)</f>
        <v>0</v>
      </c>
      <c r="H52" s="51">
        <f>IF(C52&lt;&gt;"",+'参加選手（個人）'!J54,0)</f>
        <v>0</v>
      </c>
    </row>
    <row r="53" spans="2:8">
      <c r="B53">
        <v>51</v>
      </c>
      <c r="C53" s="1" t="str">
        <f>IF('参加選手（個人）'!C55&lt;&gt;"",+'参加選手（個人）'!C55,"")</f>
        <v/>
      </c>
      <c r="D53" s="1" t="str">
        <f>IF(C53&lt;&gt;"",+'参加選手（個人）'!F55,"")</f>
        <v/>
      </c>
      <c r="E53" s="1" t="str">
        <f>IF(C53&lt;&gt;"",+'参加選手（個人）'!G55,"")</f>
        <v/>
      </c>
      <c r="F53" s="50" t="str">
        <f>IF(C53&lt;&gt;"",'参加選手（個人）'!D52,"")</f>
        <v/>
      </c>
      <c r="G53" s="51">
        <f>IF(C53&lt;&gt;"",+'参加選手（個人）'!I55,0)</f>
        <v>0</v>
      </c>
      <c r="H53" s="51">
        <f>IF(C53&lt;&gt;"",+'参加選手（個人）'!J55,0)</f>
        <v>0</v>
      </c>
    </row>
    <row r="54" spans="2:8">
      <c r="B54">
        <v>52</v>
      </c>
      <c r="C54" s="1" t="str">
        <f>IF('参加選手（個人）'!C56&lt;&gt;"",+'参加選手（個人）'!C56,"")</f>
        <v/>
      </c>
      <c r="D54" s="1" t="str">
        <f>IF(C54&lt;&gt;"",+'参加選手（個人）'!F56,"")</f>
        <v/>
      </c>
      <c r="E54" s="1" t="str">
        <f>IF(C54&lt;&gt;"",+'参加選手（個人）'!G56,"")</f>
        <v/>
      </c>
      <c r="F54" s="50" t="str">
        <f>IF(C54&lt;&gt;"",'参加選手（個人）'!D53,"")</f>
        <v/>
      </c>
      <c r="G54" s="51">
        <f>IF(C54&lt;&gt;"",+'参加選手（個人）'!I56,0)</f>
        <v>0</v>
      </c>
      <c r="H54" s="51">
        <f>IF(C54&lt;&gt;"",+'参加選手（個人）'!J56,0)</f>
        <v>0</v>
      </c>
    </row>
    <row r="55" spans="2:8">
      <c r="B55">
        <v>53</v>
      </c>
      <c r="C55" s="1" t="str">
        <f>IF('参加選手（個人）'!C57&lt;&gt;"",+'参加選手（個人）'!C57,"")</f>
        <v/>
      </c>
      <c r="D55" s="1" t="str">
        <f>IF(C55&lt;&gt;"",+'参加選手（個人）'!F57,"")</f>
        <v/>
      </c>
      <c r="E55" s="1" t="str">
        <f>IF(C55&lt;&gt;"",+'参加選手（個人）'!G57,"")</f>
        <v/>
      </c>
      <c r="F55" s="50" t="str">
        <f>IF(C55&lt;&gt;"",'参加選手（個人）'!D54,"")</f>
        <v/>
      </c>
      <c r="G55" s="51">
        <f>IF(C55&lt;&gt;"",+'参加選手（個人）'!I57,0)</f>
        <v>0</v>
      </c>
      <c r="H55" s="51">
        <f>IF(C55&lt;&gt;"",+'参加選手（個人）'!J57,0)</f>
        <v>0</v>
      </c>
    </row>
    <row r="56" spans="2:8">
      <c r="B56">
        <v>54</v>
      </c>
      <c r="C56" s="1" t="str">
        <f>IF('参加選手（個人）'!C58&lt;&gt;"",+'参加選手（個人）'!C58,"")</f>
        <v/>
      </c>
      <c r="D56" s="1" t="str">
        <f>IF(C56&lt;&gt;"",+'参加選手（個人）'!F58,"")</f>
        <v/>
      </c>
      <c r="E56" s="1" t="str">
        <f>IF(C56&lt;&gt;"",+'参加選手（個人）'!G58,"")</f>
        <v/>
      </c>
      <c r="F56" s="50" t="str">
        <f>IF(C56&lt;&gt;"",'参加選手（個人）'!D55,"")</f>
        <v/>
      </c>
      <c r="G56" s="51">
        <f>IF(C56&lt;&gt;"",+'参加選手（個人）'!I58,0)</f>
        <v>0</v>
      </c>
      <c r="H56" s="51">
        <f>IF(C56&lt;&gt;"",+'参加選手（個人）'!J58,0)</f>
        <v>0</v>
      </c>
    </row>
    <row r="57" spans="2:8">
      <c r="B57">
        <v>55</v>
      </c>
      <c r="C57" s="1" t="str">
        <f>IF('参加選手（個人）'!C59&lt;&gt;"",+'参加選手（個人）'!C59,"")</f>
        <v/>
      </c>
      <c r="D57" s="1" t="str">
        <f>IF(C57&lt;&gt;"",+'参加選手（個人）'!F59,"")</f>
        <v/>
      </c>
      <c r="E57" s="1" t="str">
        <f>IF(C57&lt;&gt;"",+'参加選手（個人）'!G59,"")</f>
        <v/>
      </c>
      <c r="F57" s="50" t="str">
        <f>IF(C57&lt;&gt;"",'参加選手（個人）'!D56,"")</f>
        <v/>
      </c>
      <c r="G57" s="51">
        <f>IF(C57&lt;&gt;"",+'参加選手（個人）'!I59,0)</f>
        <v>0</v>
      </c>
      <c r="H57" s="51">
        <f>IF(C57&lt;&gt;"",+'参加選手（個人）'!J59,0)</f>
        <v>0</v>
      </c>
    </row>
    <row r="58" spans="2:8">
      <c r="B58">
        <v>56</v>
      </c>
      <c r="C58" s="1" t="str">
        <f>IF('参加選手（個人）'!C60&lt;&gt;"",+'参加選手（個人）'!C60,"")</f>
        <v/>
      </c>
      <c r="D58" s="1" t="str">
        <f>IF(C58&lt;&gt;"",+'参加選手（個人）'!F60,"")</f>
        <v/>
      </c>
      <c r="E58" s="1" t="str">
        <f>IF(C58&lt;&gt;"",+'参加選手（個人）'!G60,"")</f>
        <v/>
      </c>
      <c r="F58" s="50" t="str">
        <f>IF(C58&lt;&gt;"",'参加選手（個人）'!D57,"")</f>
        <v/>
      </c>
      <c r="G58" s="51">
        <f>IF(C58&lt;&gt;"",+'参加選手（個人）'!I60,0)</f>
        <v>0</v>
      </c>
      <c r="H58" s="51">
        <f>IF(C58&lt;&gt;"",+'参加選手（個人）'!J60,0)</f>
        <v>0</v>
      </c>
    </row>
    <row r="59" spans="2:8">
      <c r="B59">
        <v>57</v>
      </c>
      <c r="C59" s="1" t="str">
        <f>IF('参加選手（個人）'!C61&lt;&gt;"",+'参加選手（個人）'!C61,"")</f>
        <v/>
      </c>
      <c r="D59" s="1" t="str">
        <f>IF(C59&lt;&gt;"",+'参加選手（個人）'!F61,"")</f>
        <v/>
      </c>
      <c r="E59" s="1" t="str">
        <f>IF(C59&lt;&gt;"",+'参加選手（個人）'!G61,"")</f>
        <v/>
      </c>
      <c r="F59" s="50" t="str">
        <f>IF(C59&lt;&gt;"",'参加選手（個人）'!D58,"")</f>
        <v/>
      </c>
      <c r="G59" s="51">
        <f>IF(C59&lt;&gt;"",+'参加選手（個人）'!I61,0)</f>
        <v>0</v>
      </c>
      <c r="H59" s="51">
        <f>IF(C59&lt;&gt;"",+'参加選手（個人）'!J61,0)</f>
        <v>0</v>
      </c>
    </row>
    <row r="60" spans="2:8">
      <c r="B60">
        <v>58</v>
      </c>
      <c r="C60" s="1" t="str">
        <f>IF('参加選手（個人）'!C62&lt;&gt;"",+'参加選手（個人）'!C62,"")</f>
        <v/>
      </c>
      <c r="D60" s="1" t="str">
        <f>IF(C60&lt;&gt;"",+'参加選手（個人）'!F62,"")</f>
        <v/>
      </c>
      <c r="E60" s="1" t="str">
        <f>IF(C60&lt;&gt;"",+'参加選手（個人）'!G62,"")</f>
        <v/>
      </c>
      <c r="F60" s="50" t="str">
        <f>IF(C60&lt;&gt;"",'参加選手（個人）'!D59,"")</f>
        <v/>
      </c>
      <c r="G60" s="51">
        <f>IF(C60&lt;&gt;"",+'参加選手（個人）'!I62,0)</f>
        <v>0</v>
      </c>
      <c r="H60" s="51">
        <f>IF(C60&lt;&gt;"",+'参加選手（個人）'!J62,0)</f>
        <v>0</v>
      </c>
    </row>
    <row r="61" spans="2:8">
      <c r="B61">
        <v>59</v>
      </c>
      <c r="C61" s="1" t="str">
        <f>IF('参加選手（個人）'!C63&lt;&gt;"",+'参加選手（個人）'!C63,"")</f>
        <v/>
      </c>
      <c r="D61" s="1" t="str">
        <f>IF(C61&lt;&gt;"",+'参加選手（個人）'!F63,"")</f>
        <v/>
      </c>
      <c r="E61" s="1" t="str">
        <f>IF(C61&lt;&gt;"",+'参加選手（個人）'!G63,"")</f>
        <v/>
      </c>
      <c r="F61" s="50" t="str">
        <f>IF(C61&lt;&gt;"",'参加選手（個人）'!D60,"")</f>
        <v/>
      </c>
      <c r="G61" s="51">
        <f>IF(C61&lt;&gt;"",+'参加選手（個人）'!I63,0)</f>
        <v>0</v>
      </c>
      <c r="H61" s="51">
        <f>IF(C61&lt;&gt;"",+'参加選手（個人）'!J63,0)</f>
        <v>0</v>
      </c>
    </row>
    <row r="62" spans="2:8">
      <c r="B62">
        <v>60</v>
      </c>
      <c r="C62" s="1" t="str">
        <f>IF('参加選手（個人）'!C64&lt;&gt;"",+'参加選手（個人）'!C64,"")</f>
        <v/>
      </c>
      <c r="D62" s="1" t="str">
        <f>IF(C62&lt;&gt;"",+'参加選手（個人）'!F64,"")</f>
        <v/>
      </c>
      <c r="E62" s="1" t="str">
        <f>IF(C62&lt;&gt;"",+'参加選手（個人）'!G64,"")</f>
        <v/>
      </c>
      <c r="F62" s="50" t="str">
        <f>IF(C62&lt;&gt;"",'参加選手（個人）'!D61,"")</f>
        <v/>
      </c>
      <c r="G62" s="51">
        <f>IF(C62&lt;&gt;"",+'参加選手（個人）'!I64,0)</f>
        <v>0</v>
      </c>
      <c r="H62" s="51">
        <f>IF(C62&lt;&gt;"",+'参加選手（個人）'!J64,0)</f>
        <v>0</v>
      </c>
    </row>
    <row r="63" spans="2:8">
      <c r="B63">
        <v>61</v>
      </c>
      <c r="C63" s="1" t="str">
        <f>IF('参加選手（個人）'!C65&lt;&gt;"",+'参加選手（個人）'!C65,"")</f>
        <v/>
      </c>
      <c r="D63" s="1" t="str">
        <f>IF(C63&lt;&gt;"",+'参加選手（個人）'!F65,"")</f>
        <v/>
      </c>
      <c r="E63" s="1" t="str">
        <f>IF(C63&lt;&gt;"",+'参加選手（個人）'!G65,"")</f>
        <v/>
      </c>
      <c r="F63" s="50" t="str">
        <f>IF(C63&lt;&gt;"",'参加選手（個人）'!D62,"")</f>
        <v/>
      </c>
      <c r="G63" s="51">
        <f>IF(C63&lt;&gt;"",+'参加選手（個人）'!I65,0)</f>
        <v>0</v>
      </c>
      <c r="H63" s="51">
        <f>IF(C63&lt;&gt;"",+'参加選手（個人）'!J65,0)</f>
        <v>0</v>
      </c>
    </row>
    <row r="64" spans="2:8">
      <c r="B64">
        <v>62</v>
      </c>
      <c r="C64" s="1" t="str">
        <f>IF('参加選手（個人）'!C66&lt;&gt;"",+'参加選手（個人）'!C66,"")</f>
        <v/>
      </c>
      <c r="D64" s="1" t="str">
        <f>IF(C64&lt;&gt;"",+'参加選手（個人）'!F66,"")</f>
        <v/>
      </c>
      <c r="E64" s="1" t="str">
        <f>IF(C64&lt;&gt;"",+'参加選手（個人）'!G66,"")</f>
        <v/>
      </c>
      <c r="F64" s="50" t="str">
        <f>IF(C64&lt;&gt;"",'参加選手（個人）'!D63,"")</f>
        <v/>
      </c>
      <c r="G64" s="51">
        <f>IF(C64&lt;&gt;"",+'参加選手（個人）'!I66,0)</f>
        <v>0</v>
      </c>
      <c r="H64" s="51">
        <f>IF(C64&lt;&gt;"",+'参加選手（個人）'!J66,0)</f>
        <v>0</v>
      </c>
    </row>
    <row r="65" spans="2:8">
      <c r="B65">
        <v>63</v>
      </c>
      <c r="C65" s="1" t="str">
        <f>IF('参加選手（個人）'!C67&lt;&gt;"",+'参加選手（個人）'!C67,"")</f>
        <v/>
      </c>
      <c r="D65" s="1" t="str">
        <f>IF(C65&lt;&gt;"",+'参加選手（個人）'!F67,"")</f>
        <v/>
      </c>
      <c r="E65" s="1" t="str">
        <f>IF(C65&lt;&gt;"",+'参加選手（個人）'!G67,"")</f>
        <v/>
      </c>
      <c r="F65" s="50" t="str">
        <f>IF(C65&lt;&gt;"",'参加選手（個人）'!D64,"")</f>
        <v/>
      </c>
      <c r="G65" s="51">
        <f>IF(C65&lt;&gt;"",+'参加選手（個人）'!I67,0)</f>
        <v>0</v>
      </c>
      <c r="H65" s="51">
        <f>IF(C65&lt;&gt;"",+'参加選手（個人）'!J67,0)</f>
        <v>0</v>
      </c>
    </row>
    <row r="66" spans="2:8">
      <c r="B66">
        <v>64</v>
      </c>
      <c r="C66" s="1" t="str">
        <f>IF('参加選手（個人）'!C68&lt;&gt;"",+'参加選手（個人）'!C68,"")</f>
        <v/>
      </c>
      <c r="D66" s="1" t="str">
        <f>IF(C66&lt;&gt;"",+'参加選手（個人）'!F68,"")</f>
        <v/>
      </c>
      <c r="E66" s="1" t="str">
        <f>IF(C66&lt;&gt;"",+'参加選手（個人）'!G68,"")</f>
        <v/>
      </c>
      <c r="F66" s="50" t="str">
        <f>IF(C66&lt;&gt;"",'参加選手（個人）'!D65,"")</f>
        <v/>
      </c>
      <c r="G66" s="51">
        <f>IF(C66&lt;&gt;"",+'参加選手（個人）'!I68,0)</f>
        <v>0</v>
      </c>
      <c r="H66" s="51">
        <f>IF(C66&lt;&gt;"",+'参加選手（個人）'!J68,0)</f>
        <v>0</v>
      </c>
    </row>
    <row r="67" spans="2:8">
      <c r="B67">
        <v>65</v>
      </c>
      <c r="C67" s="1" t="str">
        <f>IF('参加選手（個人）'!C69&lt;&gt;"",+'参加選手（個人）'!C69,"")</f>
        <v/>
      </c>
      <c r="D67" s="1" t="str">
        <f>IF(C67&lt;&gt;"",+'参加選手（個人）'!F69,"")</f>
        <v/>
      </c>
      <c r="E67" s="1" t="str">
        <f>IF(C67&lt;&gt;"",+'参加選手（個人）'!G69,"")</f>
        <v/>
      </c>
      <c r="F67" s="50" t="str">
        <f>IF(C67&lt;&gt;"",'参加選手（個人）'!D66,"")</f>
        <v/>
      </c>
      <c r="G67" s="51">
        <f>IF(C67&lt;&gt;"",+'参加選手（個人）'!I69,0)</f>
        <v>0</v>
      </c>
      <c r="H67" s="51">
        <f>IF(C67&lt;&gt;"",+'参加選手（個人）'!J69,0)</f>
        <v>0</v>
      </c>
    </row>
    <row r="68" spans="2:8">
      <c r="B68">
        <v>66</v>
      </c>
      <c r="C68" s="1" t="str">
        <f>IF('参加選手（個人）'!C70&lt;&gt;"",+'参加選手（個人）'!C70,"")</f>
        <v/>
      </c>
      <c r="D68" s="1" t="str">
        <f>IF(C68&lt;&gt;"",+'参加選手（個人）'!F70,"")</f>
        <v/>
      </c>
      <c r="E68" s="1" t="str">
        <f>IF(C68&lt;&gt;"",+'参加選手（個人）'!G70,"")</f>
        <v/>
      </c>
      <c r="F68" s="50" t="str">
        <f>IF(C68&lt;&gt;"",'参加選手（個人）'!D67,"")</f>
        <v/>
      </c>
      <c r="G68" s="51">
        <f>IF(C68&lt;&gt;"",+'参加選手（個人）'!I70,0)</f>
        <v>0</v>
      </c>
      <c r="H68" s="51">
        <f>IF(C68&lt;&gt;"",+'参加選手（個人）'!J70,0)</f>
        <v>0</v>
      </c>
    </row>
    <row r="69" spans="2:8">
      <c r="B69">
        <v>67</v>
      </c>
      <c r="C69" s="1" t="str">
        <f>IF('参加選手（個人）'!C71&lt;&gt;"",+'参加選手（個人）'!C71,"")</f>
        <v/>
      </c>
      <c r="D69" s="1" t="str">
        <f>IF(C69&lt;&gt;"",+'参加選手（個人）'!F71,"")</f>
        <v/>
      </c>
      <c r="E69" s="1" t="str">
        <f>IF(C69&lt;&gt;"",+'参加選手（個人）'!G71,"")</f>
        <v/>
      </c>
      <c r="F69" s="50" t="str">
        <f>IF(C69&lt;&gt;"",'参加選手（個人）'!D68,"")</f>
        <v/>
      </c>
      <c r="G69" s="51">
        <f>IF(C69&lt;&gt;"",+'参加選手（個人）'!I71,0)</f>
        <v>0</v>
      </c>
      <c r="H69" s="51">
        <f>IF(C69&lt;&gt;"",+'参加選手（個人）'!J71,0)</f>
        <v>0</v>
      </c>
    </row>
    <row r="70" spans="2:8">
      <c r="B70">
        <v>68</v>
      </c>
      <c r="C70" s="1" t="str">
        <f>IF('参加選手（個人）'!C72&lt;&gt;"",+'参加選手（個人）'!C72,"")</f>
        <v/>
      </c>
      <c r="D70" s="1" t="str">
        <f>IF(C70&lt;&gt;"",+'参加選手（個人）'!F72,"")</f>
        <v/>
      </c>
      <c r="E70" s="1" t="str">
        <f>IF(C70&lt;&gt;"",+'参加選手（個人）'!G72,"")</f>
        <v/>
      </c>
      <c r="F70" s="50" t="str">
        <f>IF(C70&lt;&gt;"",'参加選手（個人）'!D69,"")</f>
        <v/>
      </c>
      <c r="G70" s="51">
        <f>IF(C70&lt;&gt;"",+'参加選手（個人）'!I72,0)</f>
        <v>0</v>
      </c>
      <c r="H70" s="51">
        <f>IF(C70&lt;&gt;"",+'参加選手（個人）'!J72,0)</f>
        <v>0</v>
      </c>
    </row>
    <row r="71" spans="2:8">
      <c r="B71">
        <v>69</v>
      </c>
      <c r="C71" s="1" t="str">
        <f>IF('参加選手（個人）'!C73&lt;&gt;"",+'参加選手（個人）'!C73,"")</f>
        <v/>
      </c>
      <c r="D71" s="1" t="str">
        <f>IF(C71&lt;&gt;"",+'参加選手（個人）'!F73,"")</f>
        <v/>
      </c>
      <c r="E71" s="1" t="str">
        <f>IF(C71&lt;&gt;"",+'参加選手（個人）'!G73,"")</f>
        <v/>
      </c>
      <c r="F71" s="50" t="str">
        <f>IF(C71&lt;&gt;"",'参加選手（個人）'!D70,"")</f>
        <v/>
      </c>
      <c r="G71" s="51">
        <f>IF(C71&lt;&gt;"",+'参加選手（個人）'!I73,0)</f>
        <v>0</v>
      </c>
      <c r="H71" s="51">
        <f>IF(C71&lt;&gt;"",+'参加選手（個人）'!J73,0)</f>
        <v>0</v>
      </c>
    </row>
    <row r="72" spans="2:8">
      <c r="B72">
        <v>70</v>
      </c>
      <c r="C72" s="1" t="str">
        <f>IF('参加選手（個人）'!C74&lt;&gt;"",+'参加選手（個人）'!C74,"")</f>
        <v/>
      </c>
      <c r="D72" s="1" t="str">
        <f>IF(C72&lt;&gt;"",+'参加選手（個人）'!F74,"")</f>
        <v/>
      </c>
      <c r="E72" s="1" t="str">
        <f>IF(C72&lt;&gt;"",+'参加選手（個人）'!G74,"")</f>
        <v/>
      </c>
      <c r="F72" s="50" t="str">
        <f>IF(C72&lt;&gt;"",'参加選手（個人）'!D71,"")</f>
        <v/>
      </c>
      <c r="G72" s="51">
        <f>IF(C72&lt;&gt;"",+'参加選手（個人）'!I74,0)</f>
        <v>0</v>
      </c>
      <c r="H72" s="51">
        <f>IF(C72&lt;&gt;"",+'参加選手（個人）'!J74,0)</f>
        <v>0</v>
      </c>
    </row>
    <row r="73" spans="2:8">
      <c r="B73">
        <v>71</v>
      </c>
      <c r="C73" s="1" t="str">
        <f>IF('参加選手（個人）'!C75&lt;&gt;"",+'参加選手（個人）'!C75,"")</f>
        <v/>
      </c>
      <c r="D73" s="1" t="str">
        <f>IF(C73&lt;&gt;"",+'参加選手（個人）'!F75,"")</f>
        <v/>
      </c>
      <c r="E73" s="1" t="str">
        <f>IF(C73&lt;&gt;"",+'参加選手（個人）'!G75,"")</f>
        <v/>
      </c>
      <c r="F73" s="50" t="str">
        <f>IF(C73&lt;&gt;"",'参加選手（個人）'!D72,"")</f>
        <v/>
      </c>
      <c r="G73" s="51">
        <f>IF(C73&lt;&gt;"",+'参加選手（個人）'!I75,0)</f>
        <v>0</v>
      </c>
      <c r="H73" s="51">
        <f>IF(C73&lt;&gt;"",+'参加選手（個人）'!J75,0)</f>
        <v>0</v>
      </c>
    </row>
    <row r="74" spans="2:8">
      <c r="B74">
        <v>72</v>
      </c>
      <c r="C74" s="1" t="str">
        <f>IF('参加選手（個人）'!C76&lt;&gt;"",+'参加選手（個人）'!C76,"")</f>
        <v/>
      </c>
      <c r="D74" s="1" t="str">
        <f>IF(C74&lt;&gt;"",+'参加選手（個人）'!F76,"")</f>
        <v/>
      </c>
      <c r="E74" s="1" t="str">
        <f>IF(C74&lt;&gt;"",+'参加選手（個人）'!G76,"")</f>
        <v/>
      </c>
      <c r="F74" s="50" t="str">
        <f>IF(C74&lt;&gt;"",'参加選手（個人）'!D73,"")</f>
        <v/>
      </c>
      <c r="G74" s="51">
        <f>IF(C74&lt;&gt;"",+'参加選手（個人）'!I76,0)</f>
        <v>0</v>
      </c>
      <c r="H74" s="51">
        <f>IF(C74&lt;&gt;"",+'参加選手（個人）'!J76,0)</f>
        <v>0</v>
      </c>
    </row>
    <row r="75" spans="2:8">
      <c r="B75">
        <v>73</v>
      </c>
      <c r="C75" s="1" t="str">
        <f>IF('参加選手（個人）'!C77&lt;&gt;"",+'参加選手（個人）'!C77,"")</f>
        <v/>
      </c>
      <c r="D75" s="1" t="str">
        <f>IF(C75&lt;&gt;"",+'参加選手（個人）'!F77,"")</f>
        <v/>
      </c>
      <c r="E75" s="1" t="str">
        <f>IF(C75&lt;&gt;"",+'参加選手（個人）'!G77,"")</f>
        <v/>
      </c>
      <c r="F75" s="50" t="str">
        <f>IF(C75&lt;&gt;"",'参加選手（個人）'!D74,"")</f>
        <v/>
      </c>
      <c r="G75" s="51">
        <f>IF(C75&lt;&gt;"",+'参加選手（個人）'!I77,0)</f>
        <v>0</v>
      </c>
      <c r="H75" s="51">
        <f>IF(C75&lt;&gt;"",+'参加選手（個人）'!J77,0)</f>
        <v>0</v>
      </c>
    </row>
    <row r="76" spans="2:8">
      <c r="B76">
        <v>74</v>
      </c>
      <c r="C76" s="1" t="str">
        <f>IF('参加選手（個人）'!C78&lt;&gt;"",+'参加選手（個人）'!C78,"")</f>
        <v/>
      </c>
      <c r="D76" s="1" t="str">
        <f>IF(C76&lt;&gt;"",+'参加選手（個人）'!F78,"")</f>
        <v/>
      </c>
      <c r="E76" s="1" t="str">
        <f>IF(C76&lt;&gt;"",+'参加選手（個人）'!G78,"")</f>
        <v/>
      </c>
      <c r="F76" s="50" t="str">
        <f>IF(C76&lt;&gt;"",'参加選手（個人）'!D75,"")</f>
        <v/>
      </c>
      <c r="G76" s="51">
        <f>IF(C76&lt;&gt;"",+'参加選手（個人）'!I78,0)</f>
        <v>0</v>
      </c>
      <c r="H76" s="51">
        <f>IF(C76&lt;&gt;"",+'参加選手（個人）'!J78,0)</f>
        <v>0</v>
      </c>
    </row>
    <row r="77" spans="2:8">
      <c r="B77">
        <v>75</v>
      </c>
      <c r="C77" s="1" t="str">
        <f>IF('参加選手（個人）'!C79&lt;&gt;"",+'参加選手（個人）'!C79,"")</f>
        <v/>
      </c>
      <c r="D77" s="1" t="str">
        <f>IF(C77&lt;&gt;"",+'参加選手（個人）'!F79,"")</f>
        <v/>
      </c>
      <c r="E77" s="1" t="str">
        <f>IF(C77&lt;&gt;"",+'参加選手（個人）'!G79,"")</f>
        <v/>
      </c>
      <c r="F77" s="50" t="str">
        <f>IF(C77&lt;&gt;"",'参加選手（個人）'!D76,"")</f>
        <v/>
      </c>
      <c r="G77" s="51">
        <f>IF(C77&lt;&gt;"",+'参加選手（個人）'!I79,0)</f>
        <v>0</v>
      </c>
      <c r="H77" s="51">
        <f>IF(C77&lt;&gt;"",+'参加選手（個人）'!J79,0)</f>
        <v>0</v>
      </c>
    </row>
    <row r="78" spans="2:8">
      <c r="B78">
        <v>76</v>
      </c>
      <c r="C78" s="1" t="str">
        <f>IF('参加選手（個人）'!C80&lt;&gt;"",+'参加選手（個人）'!C80,"")</f>
        <v/>
      </c>
      <c r="D78" s="1" t="str">
        <f>IF(C78&lt;&gt;"",+'参加選手（個人）'!F80,"")</f>
        <v/>
      </c>
      <c r="E78" s="1" t="str">
        <f>IF(C78&lt;&gt;"",+'参加選手（個人）'!G80,"")</f>
        <v/>
      </c>
      <c r="F78" s="50" t="str">
        <f>IF(C78&lt;&gt;"",'参加選手（個人）'!D77,"")</f>
        <v/>
      </c>
      <c r="G78" s="51">
        <f>IF(C78&lt;&gt;"",+'参加選手（個人）'!I80,0)</f>
        <v>0</v>
      </c>
      <c r="H78" s="51">
        <f>IF(C78&lt;&gt;"",+'参加選手（個人）'!J80,0)</f>
        <v>0</v>
      </c>
    </row>
    <row r="79" spans="2:8">
      <c r="B79">
        <v>77</v>
      </c>
      <c r="C79" s="1" t="str">
        <f>IF('参加選手（個人）'!C81&lt;&gt;"",+'参加選手（個人）'!C81,"")</f>
        <v/>
      </c>
      <c r="D79" s="1" t="str">
        <f>IF(C79&lt;&gt;"",+'参加選手（個人）'!F81,"")</f>
        <v/>
      </c>
      <c r="E79" s="1" t="str">
        <f>IF(C79&lt;&gt;"",+'参加選手（個人）'!G81,"")</f>
        <v/>
      </c>
      <c r="F79" s="50" t="str">
        <f>IF(C79&lt;&gt;"",'参加選手（個人）'!D78,"")</f>
        <v/>
      </c>
      <c r="G79" s="51">
        <f>IF(C79&lt;&gt;"",+'参加選手（個人）'!I81,0)</f>
        <v>0</v>
      </c>
      <c r="H79" s="51">
        <f>IF(C79&lt;&gt;"",+'参加選手（個人）'!J81,0)</f>
        <v>0</v>
      </c>
    </row>
    <row r="80" spans="2:8">
      <c r="B80">
        <v>78</v>
      </c>
      <c r="C80" s="1" t="str">
        <f>IF('参加選手（個人）'!C82&lt;&gt;"",+'参加選手（個人）'!C82,"")</f>
        <v/>
      </c>
      <c r="D80" s="1" t="str">
        <f>IF(C80&lt;&gt;"",+'参加選手（個人）'!F82,"")</f>
        <v/>
      </c>
      <c r="E80" s="1" t="str">
        <f>IF(C80&lt;&gt;"",+'参加選手（個人）'!G82,"")</f>
        <v/>
      </c>
      <c r="F80" s="50" t="str">
        <f>IF(C80&lt;&gt;"",'参加選手（個人）'!D79,"")</f>
        <v/>
      </c>
      <c r="G80" s="51">
        <f>IF(C80&lt;&gt;"",+'参加選手（個人）'!I82,0)</f>
        <v>0</v>
      </c>
      <c r="H80" s="51">
        <f>IF(C80&lt;&gt;"",+'参加選手（個人）'!J82,0)</f>
        <v>0</v>
      </c>
    </row>
    <row r="81" spans="2:8">
      <c r="B81">
        <v>79</v>
      </c>
      <c r="C81" s="1" t="str">
        <f>IF('参加選手（個人）'!C83&lt;&gt;"",+'参加選手（個人）'!C83,"")</f>
        <v/>
      </c>
      <c r="D81" s="1" t="str">
        <f>IF(C81&lt;&gt;"",+'参加選手（個人）'!F83,"")</f>
        <v/>
      </c>
      <c r="E81" s="1" t="str">
        <f>IF(C81&lt;&gt;"",+'参加選手（個人）'!G83,"")</f>
        <v/>
      </c>
      <c r="F81" s="50" t="str">
        <f>IF(C81&lt;&gt;"",'参加選手（個人）'!D80,"")</f>
        <v/>
      </c>
      <c r="G81" s="51">
        <f>IF(C81&lt;&gt;"",+'参加選手（個人）'!I83,0)</f>
        <v>0</v>
      </c>
      <c r="H81" s="51">
        <f>IF(C81&lt;&gt;"",+'参加選手（個人）'!J83,0)</f>
        <v>0</v>
      </c>
    </row>
    <row r="82" spans="2:8">
      <c r="B82">
        <v>80</v>
      </c>
      <c r="C82" s="1" t="str">
        <f>IF('参加選手（個人）'!C84&lt;&gt;"",+'参加選手（個人）'!C84,"")</f>
        <v/>
      </c>
      <c r="D82" s="1" t="str">
        <f>IF(C82&lt;&gt;"",+'参加選手（個人）'!F84,"")</f>
        <v/>
      </c>
      <c r="E82" s="1" t="str">
        <f>IF(C82&lt;&gt;"",+'参加選手（個人）'!G84,"")</f>
        <v/>
      </c>
      <c r="F82" s="50" t="str">
        <f>IF(C82&lt;&gt;"",'参加選手（個人）'!D81,"")</f>
        <v/>
      </c>
      <c r="G82" s="51">
        <f>IF(C82&lt;&gt;"",+'参加選手（個人）'!I84,0)</f>
        <v>0</v>
      </c>
      <c r="H82" s="51">
        <f>IF(C82&lt;&gt;"",+'参加選手（個人）'!J84,0)</f>
        <v>0</v>
      </c>
    </row>
    <row r="83" spans="2:8">
      <c r="B83">
        <v>81</v>
      </c>
      <c r="C83" s="1" t="str">
        <f>IF('参加選手（個人）'!C85&lt;&gt;"",+'参加選手（個人）'!C85,"")</f>
        <v/>
      </c>
      <c r="D83" s="1" t="str">
        <f>IF(C83&lt;&gt;"",+'参加選手（個人）'!F85,"")</f>
        <v/>
      </c>
      <c r="E83" s="1" t="str">
        <f>IF(C83&lt;&gt;"",+'参加選手（個人）'!G85,"")</f>
        <v/>
      </c>
      <c r="F83" s="50" t="str">
        <f>IF(C83&lt;&gt;"",'参加選手（個人）'!D82,"")</f>
        <v/>
      </c>
      <c r="G83" s="51">
        <f>IF(C83&lt;&gt;"",+'参加選手（個人）'!I85,0)</f>
        <v>0</v>
      </c>
      <c r="H83" s="51">
        <f>IF(C83&lt;&gt;"",+'参加選手（個人）'!J85,0)</f>
        <v>0</v>
      </c>
    </row>
    <row r="84" spans="2:8">
      <c r="B84">
        <v>82</v>
      </c>
      <c r="C84" s="1" t="str">
        <f>IF('参加選手（個人）'!C86&lt;&gt;"",+'参加選手（個人）'!C86,"")</f>
        <v/>
      </c>
      <c r="D84" s="1" t="str">
        <f>IF(C84&lt;&gt;"",+'参加選手（個人）'!F86,"")</f>
        <v/>
      </c>
      <c r="E84" s="1" t="str">
        <f>IF(C84&lt;&gt;"",+'参加選手（個人）'!G86,"")</f>
        <v/>
      </c>
      <c r="F84" s="50" t="str">
        <f>IF(C84&lt;&gt;"",'参加選手（個人）'!D83,"")</f>
        <v/>
      </c>
      <c r="G84" s="51">
        <f>IF(C84&lt;&gt;"",+'参加選手（個人）'!I86,0)</f>
        <v>0</v>
      </c>
      <c r="H84" s="51">
        <f>IF(C84&lt;&gt;"",+'参加選手（個人）'!J86,0)</f>
        <v>0</v>
      </c>
    </row>
    <row r="85" spans="2:8">
      <c r="B85">
        <v>83</v>
      </c>
      <c r="C85" s="1" t="str">
        <f>IF('参加選手（個人）'!C87&lt;&gt;"",+'参加選手（個人）'!C87,"")</f>
        <v/>
      </c>
      <c r="D85" s="1" t="str">
        <f>IF(C85&lt;&gt;"",+'参加選手（個人）'!F87,"")</f>
        <v/>
      </c>
      <c r="E85" s="1" t="str">
        <f>IF(C85&lt;&gt;"",+'参加選手（個人）'!G87,"")</f>
        <v/>
      </c>
      <c r="F85" s="50" t="str">
        <f>IF(C85&lt;&gt;"",'参加選手（個人）'!D84,"")</f>
        <v/>
      </c>
      <c r="G85" s="51">
        <f>IF(C85&lt;&gt;"",+'参加選手（個人）'!I87,0)</f>
        <v>0</v>
      </c>
      <c r="H85" s="51">
        <f>IF(C85&lt;&gt;"",+'参加選手（個人）'!J87,0)</f>
        <v>0</v>
      </c>
    </row>
    <row r="86" spans="2:8">
      <c r="B86">
        <v>84</v>
      </c>
      <c r="C86" s="1" t="str">
        <f>IF('参加選手（個人）'!C88&lt;&gt;"",+'参加選手（個人）'!C88,"")</f>
        <v/>
      </c>
      <c r="D86" s="1" t="str">
        <f>IF(C86&lt;&gt;"",+'参加選手（個人）'!F88,"")</f>
        <v/>
      </c>
      <c r="E86" s="1" t="str">
        <f>IF(C86&lt;&gt;"",+'参加選手（個人）'!G88,"")</f>
        <v/>
      </c>
      <c r="F86" s="50" t="str">
        <f>IF(C86&lt;&gt;"",'参加選手（個人）'!D85,"")</f>
        <v/>
      </c>
      <c r="G86" s="51">
        <f>IF(C86&lt;&gt;"",+'参加選手（個人）'!I88,0)</f>
        <v>0</v>
      </c>
      <c r="H86" s="51">
        <f>IF(C86&lt;&gt;"",+'参加選手（個人）'!J88,0)</f>
        <v>0</v>
      </c>
    </row>
    <row r="87" spans="2:8">
      <c r="B87">
        <v>85</v>
      </c>
      <c r="C87" s="1" t="str">
        <f>IF('参加選手（個人）'!C89&lt;&gt;"",+'参加選手（個人）'!C89,"")</f>
        <v/>
      </c>
      <c r="D87" s="1" t="str">
        <f>IF(C87&lt;&gt;"",+'参加選手（個人）'!F89,"")</f>
        <v/>
      </c>
      <c r="E87" s="1" t="str">
        <f>IF(C87&lt;&gt;"",+'参加選手（個人）'!G89,"")</f>
        <v/>
      </c>
      <c r="F87" s="50" t="str">
        <f>IF(C87&lt;&gt;"",'参加選手（個人）'!D86,"")</f>
        <v/>
      </c>
      <c r="G87" s="51">
        <f>IF(C87&lt;&gt;"",+'参加選手（個人）'!I89,0)</f>
        <v>0</v>
      </c>
      <c r="H87" s="51">
        <f>IF(C87&lt;&gt;"",+'参加選手（個人）'!J89,0)</f>
        <v>0</v>
      </c>
    </row>
    <row r="88" spans="2:8">
      <c r="B88">
        <v>86</v>
      </c>
      <c r="C88" s="1" t="str">
        <f>IF('参加選手（個人）'!C90&lt;&gt;"",+'参加選手（個人）'!C90,"")</f>
        <v/>
      </c>
      <c r="D88" s="1" t="str">
        <f>IF(C88&lt;&gt;"",+'参加選手（個人）'!F90,"")</f>
        <v/>
      </c>
      <c r="E88" s="1" t="str">
        <f>IF(C88&lt;&gt;"",+'参加選手（個人）'!G90,"")</f>
        <v/>
      </c>
      <c r="F88" s="50" t="str">
        <f>IF(C88&lt;&gt;"",'参加選手（個人）'!D87,"")</f>
        <v/>
      </c>
      <c r="G88" s="51">
        <f>IF(C88&lt;&gt;"",+'参加選手（個人）'!I90,0)</f>
        <v>0</v>
      </c>
      <c r="H88" s="51">
        <f>IF(C88&lt;&gt;"",+'参加選手（個人）'!J90,0)</f>
        <v>0</v>
      </c>
    </row>
    <row r="89" spans="2:8">
      <c r="B89">
        <v>87</v>
      </c>
      <c r="C89" s="1" t="str">
        <f>IF('参加選手（個人）'!C91&lt;&gt;"",+'参加選手（個人）'!C91,"")</f>
        <v/>
      </c>
      <c r="D89" s="1" t="str">
        <f>IF(C89&lt;&gt;"",+'参加選手（個人）'!F91,"")</f>
        <v/>
      </c>
      <c r="E89" s="1" t="str">
        <f>IF(C89&lt;&gt;"",+'参加選手（個人）'!G91,"")</f>
        <v/>
      </c>
      <c r="F89" s="50" t="str">
        <f>IF(C89&lt;&gt;"",'参加選手（個人）'!D88,"")</f>
        <v/>
      </c>
      <c r="G89" s="51">
        <f>IF(C89&lt;&gt;"",+'参加選手（個人）'!I91,0)</f>
        <v>0</v>
      </c>
      <c r="H89" s="51">
        <f>IF(C89&lt;&gt;"",+'参加選手（個人）'!J91,0)</f>
        <v>0</v>
      </c>
    </row>
    <row r="90" spans="2:8">
      <c r="B90">
        <v>88</v>
      </c>
      <c r="C90" s="1" t="str">
        <f>IF('参加選手（個人）'!C92&lt;&gt;"",+'参加選手（個人）'!C92,"")</f>
        <v/>
      </c>
      <c r="D90" s="1" t="str">
        <f>IF(C90&lt;&gt;"",+'参加選手（個人）'!F92,"")</f>
        <v/>
      </c>
      <c r="E90" s="1" t="str">
        <f>IF(C90&lt;&gt;"",+'参加選手（個人）'!G92,"")</f>
        <v/>
      </c>
      <c r="F90" s="50" t="str">
        <f>IF(C90&lt;&gt;"",'参加選手（個人）'!D89,"")</f>
        <v/>
      </c>
      <c r="G90" s="51">
        <f>IF(C90&lt;&gt;"",+'参加選手（個人）'!I92,0)</f>
        <v>0</v>
      </c>
      <c r="H90" s="51">
        <f>IF(C90&lt;&gt;"",+'参加選手（個人）'!J92,0)</f>
        <v>0</v>
      </c>
    </row>
    <row r="91" spans="2:8">
      <c r="B91">
        <v>89</v>
      </c>
      <c r="C91" s="1" t="str">
        <f>IF('参加選手（個人）'!C93&lt;&gt;"",+'参加選手（個人）'!C93,"")</f>
        <v/>
      </c>
      <c r="D91" s="1" t="str">
        <f>IF(C91&lt;&gt;"",+'参加選手（個人）'!F93,"")</f>
        <v/>
      </c>
      <c r="E91" s="1" t="str">
        <f>IF(C91&lt;&gt;"",+'参加選手（個人）'!G93,"")</f>
        <v/>
      </c>
      <c r="F91" s="50" t="str">
        <f>IF(C91&lt;&gt;"",'参加選手（個人）'!D90,"")</f>
        <v/>
      </c>
      <c r="G91" s="51">
        <f>IF(C91&lt;&gt;"",+'参加選手（個人）'!I93,0)</f>
        <v>0</v>
      </c>
      <c r="H91" s="51">
        <f>IF(C91&lt;&gt;"",+'参加選手（個人）'!J93,0)</f>
        <v>0</v>
      </c>
    </row>
    <row r="92" spans="2:8">
      <c r="B92">
        <v>90</v>
      </c>
      <c r="C92" s="1" t="str">
        <f>IF('参加選手（個人）'!C94&lt;&gt;"",+'参加選手（個人）'!C94,"")</f>
        <v/>
      </c>
      <c r="D92" s="1" t="str">
        <f>IF(C92&lt;&gt;"",+'参加選手（個人）'!F94,"")</f>
        <v/>
      </c>
      <c r="E92" s="1" t="str">
        <f>IF(C92&lt;&gt;"",+'参加選手（個人）'!G94,"")</f>
        <v/>
      </c>
      <c r="F92" s="50" t="str">
        <f>IF(C92&lt;&gt;"",'参加選手（個人）'!D91,"")</f>
        <v/>
      </c>
      <c r="G92" s="51">
        <f>IF(C92&lt;&gt;"",+'参加選手（個人）'!I94,0)</f>
        <v>0</v>
      </c>
      <c r="H92" s="51">
        <f>IF(C92&lt;&gt;"",+'参加選手（個人）'!J94,0)</f>
        <v>0</v>
      </c>
    </row>
    <row r="93" spans="2:8">
      <c r="B93">
        <v>91</v>
      </c>
      <c r="C93" s="1" t="str">
        <f>IF('参加選手（個人）'!C95&lt;&gt;"",+'参加選手（個人）'!C95,"")</f>
        <v/>
      </c>
      <c r="D93" s="1" t="str">
        <f>IF(C93&lt;&gt;"",+'参加選手（個人）'!F95,"")</f>
        <v/>
      </c>
      <c r="E93" s="1" t="str">
        <f>IF(C93&lt;&gt;"",+'参加選手（個人）'!G95,"")</f>
        <v/>
      </c>
      <c r="F93" s="50" t="str">
        <f>IF(C93&lt;&gt;"",'参加選手（個人）'!D92,"")</f>
        <v/>
      </c>
      <c r="G93" s="51">
        <f>IF(C93&lt;&gt;"",+'参加選手（個人）'!I95,0)</f>
        <v>0</v>
      </c>
      <c r="H93" s="51">
        <f>IF(C93&lt;&gt;"",+'参加選手（個人）'!J95,0)</f>
        <v>0</v>
      </c>
    </row>
    <row r="94" spans="2:8">
      <c r="B94">
        <v>92</v>
      </c>
      <c r="C94" s="1" t="str">
        <f>IF('参加選手（個人）'!C96&lt;&gt;"",+'参加選手（個人）'!C96,"")</f>
        <v/>
      </c>
      <c r="D94" s="1" t="str">
        <f>IF(C94&lt;&gt;"",+'参加選手（個人）'!F96,"")</f>
        <v/>
      </c>
      <c r="E94" s="1" t="str">
        <f>IF(C94&lt;&gt;"",+'参加選手（個人）'!G96,"")</f>
        <v/>
      </c>
      <c r="F94" s="50" t="str">
        <f>IF(C94&lt;&gt;"",'参加選手（個人）'!D93,"")</f>
        <v/>
      </c>
      <c r="G94" s="51">
        <f>IF(C94&lt;&gt;"",+'参加選手（個人）'!I96,0)</f>
        <v>0</v>
      </c>
      <c r="H94" s="51">
        <f>IF(C94&lt;&gt;"",+'参加選手（個人）'!J96,0)</f>
        <v>0</v>
      </c>
    </row>
    <row r="95" spans="2:8">
      <c r="B95">
        <v>93</v>
      </c>
      <c r="C95" s="1" t="str">
        <f>IF('参加選手（個人）'!C97&lt;&gt;"",+'参加選手（個人）'!C97,"")</f>
        <v/>
      </c>
      <c r="D95" s="1" t="str">
        <f>IF(C95&lt;&gt;"",+'参加選手（個人）'!F97,"")</f>
        <v/>
      </c>
      <c r="E95" s="1" t="str">
        <f>IF(C95&lt;&gt;"",+'参加選手（個人）'!G97,"")</f>
        <v/>
      </c>
      <c r="F95" s="50" t="str">
        <f>IF(C95&lt;&gt;"",'参加選手（個人）'!D94,"")</f>
        <v/>
      </c>
      <c r="G95" s="51">
        <f>IF(C95&lt;&gt;"",+'参加選手（個人）'!I97,0)</f>
        <v>0</v>
      </c>
      <c r="H95" s="51">
        <f>IF(C95&lt;&gt;"",+'参加選手（個人）'!J97,0)</f>
        <v>0</v>
      </c>
    </row>
    <row r="96" spans="2:8">
      <c r="B96">
        <v>94</v>
      </c>
      <c r="C96" s="1" t="str">
        <f>IF('参加選手（個人）'!C98&lt;&gt;"",+'参加選手（個人）'!C98,"")</f>
        <v/>
      </c>
      <c r="D96" s="1" t="str">
        <f>IF(C96&lt;&gt;"",+'参加選手（個人）'!F98,"")</f>
        <v/>
      </c>
      <c r="E96" s="1" t="str">
        <f>IF(C96&lt;&gt;"",+'参加選手（個人）'!G98,"")</f>
        <v/>
      </c>
      <c r="F96" s="50" t="str">
        <f>IF(C96&lt;&gt;"",'参加選手（個人）'!D95,"")</f>
        <v/>
      </c>
      <c r="G96" s="51">
        <f>IF(C96&lt;&gt;"",+'参加選手（個人）'!I98,0)</f>
        <v>0</v>
      </c>
      <c r="H96" s="51">
        <f>IF(C96&lt;&gt;"",+'参加選手（個人）'!J98,0)</f>
        <v>0</v>
      </c>
    </row>
    <row r="97" spans="2:8">
      <c r="B97">
        <v>95</v>
      </c>
      <c r="C97" s="1" t="str">
        <f>IF('参加選手（個人）'!C99&lt;&gt;"",+'参加選手（個人）'!C99,"")</f>
        <v/>
      </c>
      <c r="D97" s="1" t="str">
        <f>IF(C97&lt;&gt;"",+'参加選手（個人）'!F99,"")</f>
        <v/>
      </c>
      <c r="E97" s="1" t="str">
        <f>IF(C97&lt;&gt;"",+'参加選手（個人）'!G99,"")</f>
        <v/>
      </c>
      <c r="F97" s="50" t="str">
        <f>IF(C97&lt;&gt;"",'参加選手（個人）'!D96,"")</f>
        <v/>
      </c>
      <c r="G97" s="51">
        <f>IF(C97&lt;&gt;"",+'参加選手（個人）'!I99,0)</f>
        <v>0</v>
      </c>
      <c r="H97" s="51">
        <f>IF(C97&lt;&gt;"",+'参加選手（個人）'!J99,0)</f>
        <v>0</v>
      </c>
    </row>
    <row r="98" spans="2:8">
      <c r="B98">
        <v>96</v>
      </c>
      <c r="C98" s="1" t="str">
        <f>IF('参加選手（個人）'!C100&lt;&gt;"",+'参加選手（個人）'!C100,"")</f>
        <v/>
      </c>
      <c r="D98" s="1" t="str">
        <f>IF(C98&lt;&gt;"",+'参加選手（個人）'!F100,"")</f>
        <v/>
      </c>
      <c r="E98" s="1" t="str">
        <f>IF(C98&lt;&gt;"",+'参加選手（個人）'!G100,"")</f>
        <v/>
      </c>
      <c r="F98" s="50" t="str">
        <f>IF(C98&lt;&gt;"",'参加選手（個人）'!D97,"")</f>
        <v/>
      </c>
      <c r="G98" s="51">
        <f>IF(C98&lt;&gt;"",+'参加選手（個人）'!I100,0)</f>
        <v>0</v>
      </c>
      <c r="H98" s="51">
        <f>IF(C98&lt;&gt;"",+'参加選手（個人）'!J100,0)</f>
        <v>0</v>
      </c>
    </row>
    <row r="99" spans="2:8">
      <c r="B99">
        <v>97</v>
      </c>
      <c r="C99" s="1" t="str">
        <f>IF('参加選手（個人）'!C101&lt;&gt;"",+'参加選手（個人）'!C101,"")</f>
        <v/>
      </c>
      <c r="D99" s="1" t="str">
        <f>IF(C99&lt;&gt;"",+'参加選手（個人）'!F101,"")</f>
        <v/>
      </c>
      <c r="E99" s="1" t="str">
        <f>IF(C99&lt;&gt;"",+'参加選手（個人）'!G101,"")</f>
        <v/>
      </c>
      <c r="F99" s="50" t="str">
        <f>IF(C99&lt;&gt;"",'参加選手（個人）'!D98,"")</f>
        <v/>
      </c>
      <c r="G99" s="51">
        <f>IF(C99&lt;&gt;"",+'参加選手（個人）'!I101,0)</f>
        <v>0</v>
      </c>
      <c r="H99" s="51">
        <f>IF(C99&lt;&gt;"",+'参加選手（個人）'!J101,0)</f>
        <v>0</v>
      </c>
    </row>
    <row r="100" spans="2:8">
      <c r="B100">
        <v>98</v>
      </c>
      <c r="C100" s="1" t="str">
        <f>IF('参加選手（個人）'!C102&lt;&gt;"",+'参加選手（個人）'!C102,"")</f>
        <v/>
      </c>
      <c r="D100" s="1" t="str">
        <f>IF(C100&lt;&gt;"",+'参加選手（個人）'!F102,"")</f>
        <v/>
      </c>
      <c r="E100" s="1" t="str">
        <f>IF(C100&lt;&gt;"",+'参加選手（個人）'!G102,"")</f>
        <v/>
      </c>
      <c r="F100" s="50" t="str">
        <f>IF(C100&lt;&gt;"",'参加選手（個人）'!D99,"")</f>
        <v/>
      </c>
      <c r="G100" s="51">
        <f>IF(C100&lt;&gt;"",+'参加選手（個人）'!I102,0)</f>
        <v>0</v>
      </c>
      <c r="H100" s="51">
        <f>IF(C100&lt;&gt;"",+'参加選手（個人）'!J102,0)</f>
        <v>0</v>
      </c>
    </row>
    <row r="101" spans="2:8">
      <c r="B101">
        <v>99</v>
      </c>
      <c r="C101" s="1" t="str">
        <f>IF('参加選手（個人）'!C103&lt;&gt;"",+'参加選手（個人）'!C103,"")</f>
        <v/>
      </c>
      <c r="D101" s="1" t="str">
        <f>IF(C101&lt;&gt;"",+'参加選手（個人）'!F103,"")</f>
        <v/>
      </c>
      <c r="E101" s="1" t="str">
        <f>IF(C101&lt;&gt;"",+'参加選手（個人）'!G103,"")</f>
        <v/>
      </c>
      <c r="F101" s="50" t="str">
        <f>IF(C101&lt;&gt;"",'参加選手（個人）'!D100,"")</f>
        <v/>
      </c>
      <c r="G101" s="51">
        <f>IF(C101&lt;&gt;"",+'参加選手（個人）'!I103,0)</f>
        <v>0</v>
      </c>
      <c r="H101" s="51">
        <f>IF(C101&lt;&gt;"",+'参加選手（個人）'!J103,0)</f>
        <v>0</v>
      </c>
    </row>
    <row r="102" spans="2:8">
      <c r="B102">
        <v>100</v>
      </c>
      <c r="C102" s="1" t="str">
        <f>IF('参加選手（個人）'!C104&lt;&gt;"",+'参加選手（個人）'!C104,"")</f>
        <v/>
      </c>
      <c r="D102" s="1" t="str">
        <f>IF(C102&lt;&gt;"",+'参加選手（個人）'!F104,"")</f>
        <v/>
      </c>
      <c r="E102" s="1" t="str">
        <f>IF(C102&lt;&gt;"",+'参加選手（個人）'!G104,"")</f>
        <v/>
      </c>
      <c r="F102" s="50" t="str">
        <f>IF(C102&lt;&gt;"",'参加選手（個人）'!D101,"")</f>
        <v/>
      </c>
      <c r="G102" s="51">
        <f>IF(C102&lt;&gt;"",+'参加選手（個人）'!I104,0)</f>
        <v>0</v>
      </c>
      <c r="H102" s="51">
        <f>IF(C102&lt;&gt;"",+'参加選手（個人）'!J104,0)</f>
        <v>0</v>
      </c>
    </row>
    <row r="103" spans="2:8">
      <c r="B103">
        <v>101</v>
      </c>
      <c r="C103" s="1" t="str">
        <f>IF('参加選手（個人）'!C105&lt;&gt;"",+'参加選手（個人）'!C105,"")</f>
        <v/>
      </c>
      <c r="D103" s="1" t="str">
        <f>IF(C103&lt;&gt;"",+'参加選手（個人）'!F105,"")</f>
        <v/>
      </c>
      <c r="E103" s="1" t="str">
        <f>IF(C103&lt;&gt;"",+'参加選手（個人）'!G105,"")</f>
        <v/>
      </c>
      <c r="F103" s="50" t="str">
        <f>IF(C103&lt;&gt;"",'参加選手（個人）'!D102,"")</f>
        <v/>
      </c>
      <c r="G103" s="51">
        <f>IF(C103&lt;&gt;"",+'参加選手（個人）'!I105,0)</f>
        <v>0</v>
      </c>
      <c r="H103" s="51">
        <f>IF(C103&lt;&gt;"",+'参加選手（個人）'!J105,0)</f>
        <v>0</v>
      </c>
    </row>
    <row r="104" spans="2:8">
      <c r="B104">
        <v>102</v>
      </c>
      <c r="C104" s="1" t="str">
        <f>IF('参加選手（個人）'!C106&lt;&gt;"",+'参加選手（個人）'!C106,"")</f>
        <v/>
      </c>
      <c r="D104" s="1" t="str">
        <f>IF(C104&lt;&gt;"",+'参加選手（個人）'!F106,"")</f>
        <v/>
      </c>
      <c r="E104" s="1" t="str">
        <f>IF(C104&lt;&gt;"",+'参加選手（個人）'!G106,"")</f>
        <v/>
      </c>
      <c r="F104" s="50" t="str">
        <f>IF(C104&lt;&gt;"",'参加選手（個人）'!D103,"")</f>
        <v/>
      </c>
      <c r="G104" s="51">
        <f>IF(C104&lt;&gt;"",+'参加選手（個人）'!I106,0)</f>
        <v>0</v>
      </c>
      <c r="H104" s="51">
        <f>IF(C104&lt;&gt;"",+'参加選手（個人）'!J106,0)</f>
        <v>0</v>
      </c>
    </row>
    <row r="105" spans="2:8">
      <c r="B105">
        <v>103</v>
      </c>
      <c r="C105" s="1" t="str">
        <f>IF('参加選手（個人）'!C107&lt;&gt;"",+'参加選手（個人）'!C107,"")</f>
        <v/>
      </c>
      <c r="D105" s="1" t="str">
        <f>IF(C105&lt;&gt;"",+'参加選手（個人）'!F107,"")</f>
        <v/>
      </c>
      <c r="E105" s="1" t="str">
        <f>IF(C105&lt;&gt;"",+'参加選手（個人）'!G107,"")</f>
        <v/>
      </c>
      <c r="F105" s="50" t="str">
        <f>IF(C105&lt;&gt;"",'参加選手（個人）'!D104,"")</f>
        <v/>
      </c>
      <c r="G105" s="51">
        <f>IF(C105&lt;&gt;"",+'参加選手（個人）'!I107,0)</f>
        <v>0</v>
      </c>
      <c r="H105" s="51">
        <f>IF(C105&lt;&gt;"",+'参加選手（個人）'!J107,0)</f>
        <v>0</v>
      </c>
    </row>
    <row r="106" spans="2:8">
      <c r="B106">
        <v>104</v>
      </c>
      <c r="C106" s="1" t="str">
        <f>IF('参加選手（個人）'!C108&lt;&gt;"",+'参加選手（個人）'!C108,"")</f>
        <v/>
      </c>
      <c r="D106" s="1" t="str">
        <f>IF(C106&lt;&gt;"",+'参加選手（個人）'!F108,"")</f>
        <v/>
      </c>
      <c r="E106" s="1" t="str">
        <f>IF(C106&lt;&gt;"",+'参加選手（個人）'!G108,"")</f>
        <v/>
      </c>
      <c r="F106" s="50" t="str">
        <f>IF(C106&lt;&gt;"",'参加選手（個人）'!D105,"")</f>
        <v/>
      </c>
      <c r="G106" s="51">
        <f>IF(C106&lt;&gt;"",+'参加選手（個人）'!I108,0)</f>
        <v>0</v>
      </c>
      <c r="H106" s="51">
        <f>IF(C106&lt;&gt;"",+'参加選手（個人）'!J108,0)</f>
        <v>0</v>
      </c>
    </row>
    <row r="107" spans="2:8">
      <c r="B107">
        <v>105</v>
      </c>
      <c r="C107" s="1" t="str">
        <f>IF('参加選手（個人）'!C109&lt;&gt;"",+'参加選手（個人）'!C109,"")</f>
        <v/>
      </c>
      <c r="D107" s="1" t="str">
        <f>IF(C107&lt;&gt;"",+'参加選手（個人）'!F109,"")</f>
        <v/>
      </c>
      <c r="E107" s="1" t="str">
        <f>IF(C107&lt;&gt;"",+'参加選手（個人）'!G109,"")</f>
        <v/>
      </c>
      <c r="F107" s="50" t="str">
        <f>IF(C107&lt;&gt;"",'参加選手（個人）'!D106,"")</f>
        <v/>
      </c>
      <c r="G107" s="51">
        <f>IF(C107&lt;&gt;"",+'参加選手（個人）'!I109,0)</f>
        <v>0</v>
      </c>
      <c r="H107" s="51">
        <f>IF(C107&lt;&gt;"",+'参加選手（個人）'!J109,0)</f>
        <v>0</v>
      </c>
    </row>
    <row r="108" spans="2:8">
      <c r="B108">
        <v>106</v>
      </c>
      <c r="C108" s="1" t="str">
        <f>IF('参加選手（個人）'!C110&lt;&gt;"",+'参加選手（個人）'!C110,"")</f>
        <v/>
      </c>
      <c r="D108" s="1" t="str">
        <f>IF(C108&lt;&gt;"",+'参加選手（個人）'!F110,"")</f>
        <v/>
      </c>
      <c r="E108" s="1" t="str">
        <f>IF(C108&lt;&gt;"",+'参加選手（個人）'!G110,"")</f>
        <v/>
      </c>
      <c r="F108" s="50" t="str">
        <f>IF(C108&lt;&gt;"",'参加選手（個人）'!D107,"")</f>
        <v/>
      </c>
      <c r="G108" s="51">
        <f>IF(C108&lt;&gt;"",+'参加選手（個人）'!I110,0)</f>
        <v>0</v>
      </c>
      <c r="H108" s="51">
        <f>IF(C108&lt;&gt;"",+'参加選手（個人）'!J110,0)</f>
        <v>0</v>
      </c>
    </row>
    <row r="109" spans="2:8">
      <c r="B109">
        <v>107</v>
      </c>
      <c r="C109" s="1" t="str">
        <f>IF('参加選手（個人）'!C111&lt;&gt;"",+'参加選手（個人）'!C111,"")</f>
        <v/>
      </c>
      <c r="D109" s="1" t="str">
        <f>IF(C109&lt;&gt;"",+'参加選手（個人）'!F111,"")</f>
        <v/>
      </c>
      <c r="E109" s="1" t="str">
        <f>IF(C109&lt;&gt;"",+'参加選手（個人）'!G111,"")</f>
        <v/>
      </c>
      <c r="F109" s="50" t="str">
        <f>IF(C109&lt;&gt;"",'参加選手（個人）'!D108,"")</f>
        <v/>
      </c>
      <c r="G109" s="51">
        <f>IF(C109&lt;&gt;"",+'参加選手（個人）'!I111,0)</f>
        <v>0</v>
      </c>
      <c r="H109" s="51">
        <f>IF(C109&lt;&gt;"",+'参加選手（個人）'!J111,0)</f>
        <v>0</v>
      </c>
    </row>
    <row r="110" spans="2:8">
      <c r="B110">
        <v>108</v>
      </c>
      <c r="C110" s="1" t="str">
        <f>IF('参加選手（個人）'!C112&lt;&gt;"",+'参加選手（個人）'!C112,"")</f>
        <v/>
      </c>
      <c r="D110" s="1" t="str">
        <f>IF(C110&lt;&gt;"",+'参加選手（個人）'!F112,"")</f>
        <v/>
      </c>
      <c r="E110" s="1" t="str">
        <f>IF(C110&lt;&gt;"",+'参加選手（個人）'!G112,"")</f>
        <v/>
      </c>
      <c r="F110" s="50" t="str">
        <f>IF(C110&lt;&gt;"",'参加選手（個人）'!D109,"")</f>
        <v/>
      </c>
      <c r="G110" s="51">
        <f>IF(C110&lt;&gt;"",+'参加選手（個人）'!I112,0)</f>
        <v>0</v>
      </c>
      <c r="H110" s="51">
        <f>IF(C110&lt;&gt;"",+'参加選手（個人）'!J112,0)</f>
        <v>0</v>
      </c>
    </row>
    <row r="111" spans="2:8">
      <c r="B111">
        <v>109</v>
      </c>
      <c r="C111" s="1" t="str">
        <f>IF('参加選手（個人）'!C113&lt;&gt;"",+'参加選手（個人）'!C113,"")</f>
        <v/>
      </c>
      <c r="D111" s="1" t="str">
        <f>IF(C111&lt;&gt;"",+'参加選手（個人）'!F113,"")</f>
        <v/>
      </c>
      <c r="E111" s="1" t="str">
        <f>IF(C111&lt;&gt;"",+'参加選手（個人）'!G113,"")</f>
        <v/>
      </c>
      <c r="F111" s="50" t="str">
        <f>IF(C111&lt;&gt;"",'参加選手（個人）'!D110,"")</f>
        <v/>
      </c>
      <c r="G111" s="51">
        <f>IF(C111&lt;&gt;"",+'参加選手（個人）'!I113,0)</f>
        <v>0</v>
      </c>
      <c r="H111" s="51">
        <f>IF(C111&lt;&gt;"",+'参加選手（個人）'!J113,0)</f>
        <v>0</v>
      </c>
    </row>
    <row r="112" spans="2:8">
      <c r="B112">
        <v>110</v>
      </c>
      <c r="C112" s="1" t="str">
        <f>IF('参加選手（個人）'!C114&lt;&gt;"",+'参加選手（個人）'!C114,"")</f>
        <v/>
      </c>
      <c r="D112" s="1" t="str">
        <f>IF(C112&lt;&gt;"",+'参加選手（個人）'!F114,"")</f>
        <v/>
      </c>
      <c r="E112" s="1" t="str">
        <f>IF(C112&lt;&gt;"",+'参加選手（個人）'!G114,"")</f>
        <v/>
      </c>
      <c r="F112" s="50" t="str">
        <f>IF(C112&lt;&gt;"",'参加選手（個人）'!D111,"")</f>
        <v/>
      </c>
      <c r="G112" s="51">
        <f>IF(C112&lt;&gt;"",+'参加選手（個人）'!I114,0)</f>
        <v>0</v>
      </c>
      <c r="H112" s="51">
        <f>IF(C112&lt;&gt;"",+'参加選手（個人）'!J114,0)</f>
        <v>0</v>
      </c>
    </row>
    <row r="113" spans="2:8">
      <c r="B113">
        <v>111</v>
      </c>
      <c r="C113" s="1" t="str">
        <f>IF('参加選手（個人）'!C115&lt;&gt;"",+'参加選手（個人）'!C115,"")</f>
        <v/>
      </c>
      <c r="D113" s="1" t="str">
        <f>IF(C113&lt;&gt;"",+'参加選手（個人）'!F115,"")</f>
        <v/>
      </c>
      <c r="E113" s="1" t="str">
        <f>IF(C113&lt;&gt;"",+'参加選手（個人）'!G115,"")</f>
        <v/>
      </c>
      <c r="F113" s="50" t="str">
        <f>IF(C113&lt;&gt;"",'参加選手（個人）'!D112,"")</f>
        <v/>
      </c>
      <c r="G113" s="51">
        <f>IF(C113&lt;&gt;"",+'参加選手（個人）'!I115,0)</f>
        <v>0</v>
      </c>
      <c r="H113" s="51">
        <f>IF(C113&lt;&gt;"",+'参加選手（個人）'!J115,0)</f>
        <v>0</v>
      </c>
    </row>
    <row r="114" spans="2:8">
      <c r="B114">
        <v>112</v>
      </c>
      <c r="C114" s="1" t="str">
        <f>IF('参加選手（個人）'!C116&lt;&gt;"",+'参加選手（個人）'!C116,"")</f>
        <v/>
      </c>
      <c r="D114" s="1" t="str">
        <f>IF(C114&lt;&gt;"",+'参加選手（個人）'!F116,"")</f>
        <v/>
      </c>
      <c r="E114" s="1" t="str">
        <f>IF(C114&lt;&gt;"",+'参加選手（個人）'!G116,"")</f>
        <v/>
      </c>
      <c r="F114" s="50" t="str">
        <f>IF(C114&lt;&gt;"",'参加選手（個人）'!D113,"")</f>
        <v/>
      </c>
      <c r="G114" s="51">
        <f>IF(C114&lt;&gt;"",+'参加選手（個人）'!I116,0)</f>
        <v>0</v>
      </c>
      <c r="H114" s="51">
        <f>IF(C114&lt;&gt;"",+'参加選手（個人）'!J116,0)</f>
        <v>0</v>
      </c>
    </row>
    <row r="115" spans="2:8">
      <c r="B115">
        <v>113</v>
      </c>
      <c r="C115" s="1" t="str">
        <f>IF('参加選手（個人）'!C117&lt;&gt;"",+'参加選手（個人）'!C117,"")</f>
        <v/>
      </c>
      <c r="D115" s="1" t="str">
        <f>IF(C115&lt;&gt;"",+'参加選手（個人）'!F117,"")</f>
        <v/>
      </c>
      <c r="E115" s="1" t="str">
        <f>IF(C115&lt;&gt;"",+'参加選手（個人）'!G117,"")</f>
        <v/>
      </c>
      <c r="F115" s="50" t="str">
        <f>IF(C115&lt;&gt;"",'参加選手（個人）'!D114,"")</f>
        <v/>
      </c>
      <c r="G115" s="51">
        <f>IF(C115&lt;&gt;"",+'参加選手（個人）'!I117,0)</f>
        <v>0</v>
      </c>
      <c r="H115" s="51">
        <f>IF(C115&lt;&gt;"",+'参加選手（個人）'!J117,0)</f>
        <v>0</v>
      </c>
    </row>
    <row r="116" spans="2:8">
      <c r="B116">
        <v>114</v>
      </c>
      <c r="C116" s="1" t="str">
        <f>IF('参加選手（個人）'!C118&lt;&gt;"",+'参加選手（個人）'!C118,"")</f>
        <v/>
      </c>
      <c r="D116" s="1" t="str">
        <f>IF(C116&lt;&gt;"",+'参加選手（個人）'!F118,"")</f>
        <v/>
      </c>
      <c r="E116" s="1" t="str">
        <f>IF(C116&lt;&gt;"",+'参加選手（個人）'!G118,"")</f>
        <v/>
      </c>
      <c r="F116" s="50" t="str">
        <f>IF(C116&lt;&gt;"",'参加選手（個人）'!D115,"")</f>
        <v/>
      </c>
      <c r="G116" s="51">
        <f>IF(C116&lt;&gt;"",+'参加選手（個人）'!I118,0)</f>
        <v>0</v>
      </c>
      <c r="H116" s="51">
        <f>IF(C116&lt;&gt;"",+'参加選手（個人）'!J118,0)</f>
        <v>0</v>
      </c>
    </row>
    <row r="117" spans="2:8">
      <c r="B117">
        <v>115</v>
      </c>
      <c r="C117" s="1" t="str">
        <f>IF('参加選手（個人）'!C119&lt;&gt;"",+'参加選手（個人）'!C119,"")</f>
        <v/>
      </c>
      <c r="D117" s="1" t="str">
        <f>IF(C117&lt;&gt;"",+'参加選手（個人）'!F119,"")</f>
        <v/>
      </c>
      <c r="E117" s="1" t="str">
        <f>IF(C117&lt;&gt;"",+'参加選手（個人）'!G119,"")</f>
        <v/>
      </c>
      <c r="F117" s="50" t="str">
        <f>IF(C117&lt;&gt;"",'参加選手（個人）'!D116,"")</f>
        <v/>
      </c>
      <c r="G117" s="51">
        <f>IF(C117&lt;&gt;"",+'参加選手（個人）'!I119,0)</f>
        <v>0</v>
      </c>
      <c r="H117" s="51">
        <f>IF(C117&lt;&gt;"",+'参加選手（個人）'!J119,0)</f>
        <v>0</v>
      </c>
    </row>
    <row r="118" spans="2:8">
      <c r="B118">
        <v>116</v>
      </c>
      <c r="C118" s="1" t="str">
        <f>IF('参加選手（個人）'!C120&lt;&gt;"",+'参加選手（個人）'!C120,"")</f>
        <v/>
      </c>
      <c r="D118" s="1" t="str">
        <f>IF(C118&lt;&gt;"",+'参加選手（個人）'!F120,"")</f>
        <v/>
      </c>
      <c r="E118" s="1" t="str">
        <f>IF(C118&lt;&gt;"",+'参加選手（個人）'!G120,"")</f>
        <v/>
      </c>
      <c r="F118" s="50" t="str">
        <f>IF(C118&lt;&gt;"",'参加選手（個人）'!D117,"")</f>
        <v/>
      </c>
      <c r="G118" s="51">
        <f>IF(C118&lt;&gt;"",+'参加選手（個人）'!I120,0)</f>
        <v>0</v>
      </c>
      <c r="H118" s="51">
        <f>IF(C118&lt;&gt;"",+'参加選手（個人）'!J120,0)</f>
        <v>0</v>
      </c>
    </row>
    <row r="119" spans="2:8">
      <c r="B119">
        <v>117</v>
      </c>
      <c r="C119" s="1" t="str">
        <f>IF('参加選手（個人）'!C121&lt;&gt;"",+'参加選手（個人）'!C121,"")</f>
        <v/>
      </c>
      <c r="D119" s="1" t="str">
        <f>IF(C119&lt;&gt;"",+'参加選手（個人）'!F121,"")</f>
        <v/>
      </c>
      <c r="E119" s="1" t="str">
        <f>IF(C119&lt;&gt;"",+'参加選手（個人）'!G121,"")</f>
        <v/>
      </c>
      <c r="F119" s="50" t="str">
        <f>IF(C119&lt;&gt;"",'参加選手（個人）'!D118,"")</f>
        <v/>
      </c>
      <c r="G119" s="51">
        <f>IF(C119&lt;&gt;"",+'参加選手（個人）'!I121,0)</f>
        <v>0</v>
      </c>
      <c r="H119" s="51">
        <f>IF(C119&lt;&gt;"",+'参加選手（個人）'!J121,0)</f>
        <v>0</v>
      </c>
    </row>
    <row r="120" spans="2:8">
      <c r="B120">
        <v>118</v>
      </c>
      <c r="C120" s="1" t="str">
        <f>IF('参加選手（個人）'!C122&lt;&gt;"",+'参加選手（個人）'!C122,"")</f>
        <v/>
      </c>
      <c r="D120" s="1" t="str">
        <f>IF(C120&lt;&gt;"",+'参加選手（個人）'!F122,"")</f>
        <v/>
      </c>
      <c r="E120" s="1" t="str">
        <f>IF(C120&lt;&gt;"",+'参加選手（個人）'!G122,"")</f>
        <v/>
      </c>
      <c r="F120" s="50" t="str">
        <f>IF(C120&lt;&gt;"",'参加選手（個人）'!D119,"")</f>
        <v/>
      </c>
      <c r="G120" s="51">
        <f>IF(C120&lt;&gt;"",+'参加選手（個人）'!I122,0)</f>
        <v>0</v>
      </c>
      <c r="H120" s="51">
        <f>IF(C120&lt;&gt;"",+'参加選手（個人）'!J122,0)</f>
        <v>0</v>
      </c>
    </row>
    <row r="121" spans="2:8">
      <c r="B121">
        <v>119</v>
      </c>
      <c r="C121" s="1" t="str">
        <f>IF('参加選手（個人）'!C123&lt;&gt;"",+'参加選手（個人）'!C123,"")</f>
        <v/>
      </c>
      <c r="D121" s="1" t="str">
        <f>IF(C121&lt;&gt;"",+'参加選手（個人）'!F123,"")</f>
        <v/>
      </c>
      <c r="E121" s="1" t="str">
        <f>IF(C121&lt;&gt;"",+'参加選手（個人）'!G123,"")</f>
        <v/>
      </c>
      <c r="F121" s="50" t="str">
        <f>IF(C121&lt;&gt;"",'参加選手（個人）'!D120,"")</f>
        <v/>
      </c>
      <c r="G121" s="51">
        <f>IF(C121&lt;&gt;"",+'参加選手（個人）'!I123,0)</f>
        <v>0</v>
      </c>
      <c r="H121" s="51">
        <f>IF(C121&lt;&gt;"",+'参加選手（個人）'!J123,0)</f>
        <v>0</v>
      </c>
    </row>
    <row r="122" spans="2:8">
      <c r="B122">
        <v>120</v>
      </c>
      <c r="C122" s="1" t="str">
        <f>IF('参加選手（個人）'!C124&lt;&gt;"",+'参加選手（個人）'!C124,"")</f>
        <v/>
      </c>
      <c r="D122" s="1" t="str">
        <f>IF(C122&lt;&gt;"",+'参加選手（個人）'!F124,"")</f>
        <v/>
      </c>
      <c r="E122" s="1" t="str">
        <f>IF(C122&lt;&gt;"",+'参加選手（個人）'!G124,"")</f>
        <v/>
      </c>
      <c r="F122" s="50" t="str">
        <f>IF(C122&lt;&gt;"",'参加選手（個人）'!D121,"")</f>
        <v/>
      </c>
      <c r="G122" s="51">
        <f>IF(C122&lt;&gt;"",+'参加選手（個人）'!I124,0)</f>
        <v>0</v>
      </c>
      <c r="H122" s="51">
        <f>IF(C122&lt;&gt;"",+'参加選手（個人）'!J124,0)</f>
        <v>0</v>
      </c>
    </row>
    <row r="123" spans="2:8" ht="13.5" customHeight="1"/>
  </sheetData>
  <sheetProtection algorithmName="SHA-512" hashValue="5mSV6dArSQ+rpAQhrIPcw22XdIyTz0ty8tAcbJtfT/K1b1CxKQbE2pzR+JrqIBhkWqWGg8TeR9tdNuzjhncnVw==" saltValue="84LxaohZiPXC7fwAJ7mw+g==" spinCount="100000" sheet="1" objects="1" scenarios="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59A0-F312-4E83-AE21-626DE85A3996}">
  <sheetPr>
    <tabColor rgb="FFFFFF00"/>
  </sheetPr>
  <dimension ref="B2:N13"/>
  <sheetViews>
    <sheetView workbookViewId="0">
      <selection activeCell="L15" sqref="L15"/>
    </sheetView>
  </sheetViews>
  <sheetFormatPr defaultRowHeight="13.2"/>
  <cols>
    <col min="1" max="1" width="4" style="5" customWidth="1"/>
    <col min="2" max="2" width="5.109375" style="5" customWidth="1"/>
    <col min="3" max="3" width="15.88671875" style="5" customWidth="1"/>
    <col min="4" max="11" width="12.77734375" style="5" customWidth="1"/>
    <col min="12" max="12" width="9" style="5" customWidth="1"/>
    <col min="13" max="13" width="22.109375" style="5" customWidth="1"/>
    <col min="14" max="14" width="3.77734375" style="5" customWidth="1"/>
    <col min="15" max="16384" width="8.88671875" style="5"/>
  </cols>
  <sheetData>
    <row r="2" spans="2:14" ht="18.600000000000001" customHeight="1">
      <c r="B2" s="292" t="s">
        <v>1</v>
      </c>
      <c r="C2" s="292" t="s">
        <v>144</v>
      </c>
      <c r="D2" s="224" t="s">
        <v>221</v>
      </c>
      <c r="E2" s="225"/>
      <c r="F2" s="224" t="s">
        <v>224</v>
      </c>
      <c r="G2" s="225"/>
      <c r="H2" s="224" t="s">
        <v>225</v>
      </c>
      <c r="I2" s="225"/>
      <c r="J2" s="224" t="s">
        <v>226</v>
      </c>
      <c r="K2" s="225"/>
      <c r="L2" s="205" t="s">
        <v>227</v>
      </c>
      <c r="M2" s="9"/>
      <c r="N2" s="9"/>
    </row>
    <row r="3" spans="2:14" ht="18.600000000000001" customHeight="1">
      <c r="B3" s="293"/>
      <c r="C3" s="293"/>
      <c r="D3" s="130" t="s">
        <v>222</v>
      </c>
      <c r="E3" s="130" t="s">
        <v>223</v>
      </c>
      <c r="F3" s="130" t="s">
        <v>222</v>
      </c>
      <c r="G3" s="130" t="s">
        <v>223</v>
      </c>
      <c r="H3" s="130" t="s">
        <v>222</v>
      </c>
      <c r="I3" s="130" t="s">
        <v>223</v>
      </c>
      <c r="J3" s="130" t="s">
        <v>222</v>
      </c>
      <c r="K3" s="130" t="s">
        <v>223</v>
      </c>
      <c r="L3" s="205"/>
      <c r="M3" s="9"/>
      <c r="N3" s="9"/>
    </row>
    <row r="4" spans="2:14" ht="18.600000000000001" customHeight="1">
      <c r="B4" s="29">
        <v>1</v>
      </c>
      <c r="C4" s="40">
        <f>+'参加選手（団体）'!C9</f>
        <v>0</v>
      </c>
      <c r="D4" s="40">
        <f>+'参加選手（団体）'!D9</f>
        <v>0</v>
      </c>
      <c r="E4" s="40">
        <f>+'参加選手（団体）'!E9</f>
        <v>0</v>
      </c>
      <c r="F4" s="40">
        <f>+'参加選手（団体）'!F9</f>
        <v>0</v>
      </c>
      <c r="G4" s="40">
        <f>+'参加選手（団体）'!G9</f>
        <v>0</v>
      </c>
      <c r="H4" s="40">
        <f>+'参加選手（団体）'!H9</f>
        <v>0</v>
      </c>
      <c r="I4" s="40">
        <f>+'参加選手（団体）'!I9</f>
        <v>0</v>
      </c>
      <c r="J4" s="40">
        <f>+'参加選手（団体）'!J9</f>
        <v>0</v>
      </c>
      <c r="K4" s="40">
        <f>+'参加選手（団体）'!K9</f>
        <v>0</v>
      </c>
      <c r="L4" s="132">
        <f>$V$6</f>
        <v>0</v>
      </c>
      <c r="M4" s="16" t="s">
        <v>145</v>
      </c>
    </row>
    <row r="5" spans="2:14" ht="18.600000000000001" customHeight="1">
      <c r="B5" s="29">
        <v>2</v>
      </c>
      <c r="C5" s="40">
        <f>+'参加選手（団体）'!C10</f>
        <v>0</v>
      </c>
      <c r="D5" s="40">
        <f>+'参加選手（団体）'!D10</f>
        <v>0</v>
      </c>
      <c r="E5" s="40">
        <f>+'参加選手（団体）'!E10</f>
        <v>0</v>
      </c>
      <c r="F5" s="40">
        <f>+'参加選手（団体）'!F10</f>
        <v>0</v>
      </c>
      <c r="G5" s="40">
        <f>+'参加選手（団体）'!G10</f>
        <v>0</v>
      </c>
      <c r="H5" s="40">
        <f>+'参加選手（団体）'!H10</f>
        <v>0</v>
      </c>
      <c r="I5" s="40">
        <f>+'参加選手（団体）'!I10</f>
        <v>0</v>
      </c>
      <c r="J5" s="40">
        <f>+'参加選手（団体）'!J10</f>
        <v>0</v>
      </c>
      <c r="K5" s="40">
        <f>+'参加選手（団体）'!K10</f>
        <v>0</v>
      </c>
      <c r="L5" s="132">
        <f t="shared" ref="L5:L11" si="0">$V$6</f>
        <v>0</v>
      </c>
      <c r="M5" s="16" t="s">
        <v>146</v>
      </c>
    </row>
    <row r="6" spans="2:14" ht="18.600000000000001" customHeight="1">
      <c r="B6" s="29">
        <v>3</v>
      </c>
      <c r="C6" s="40">
        <f>+'参加選手（団体）'!C15</f>
        <v>0</v>
      </c>
      <c r="D6" s="40">
        <f>+'参加選手（団体）'!D15</f>
        <v>0</v>
      </c>
      <c r="E6" s="40">
        <f>+'参加選手（団体）'!E15</f>
        <v>0</v>
      </c>
      <c r="F6" s="40">
        <f>+'参加選手（団体）'!F15</f>
        <v>0</v>
      </c>
      <c r="G6" s="40">
        <f>+'参加選手（団体）'!G15</f>
        <v>0</v>
      </c>
      <c r="H6" s="40">
        <f>+'参加選手（団体）'!H15</f>
        <v>0</v>
      </c>
      <c r="I6" s="40">
        <f>+'参加選手（団体）'!I15</f>
        <v>0</v>
      </c>
      <c r="J6" s="40">
        <f>+'参加選手（団体）'!J15</f>
        <v>0</v>
      </c>
      <c r="K6" s="40">
        <f>+'参加選手（団体）'!K15</f>
        <v>0</v>
      </c>
      <c r="L6" s="132">
        <f t="shared" si="0"/>
        <v>0</v>
      </c>
      <c r="M6" s="16" t="s">
        <v>147</v>
      </c>
    </row>
    <row r="7" spans="2:14" ht="18.600000000000001" customHeight="1">
      <c r="B7" s="29">
        <v>4</v>
      </c>
      <c r="C7" s="40">
        <f>+'参加選手（団体）'!C16</f>
        <v>0</v>
      </c>
      <c r="D7" s="40">
        <f>+'参加選手（団体）'!D16</f>
        <v>0</v>
      </c>
      <c r="E7" s="40">
        <f>+'参加選手（団体）'!E16</f>
        <v>0</v>
      </c>
      <c r="F7" s="40">
        <f>+'参加選手（団体）'!F16</f>
        <v>0</v>
      </c>
      <c r="G7" s="40">
        <f>+'参加選手（団体）'!G16</f>
        <v>0</v>
      </c>
      <c r="H7" s="40">
        <f>+'参加選手（団体）'!H16</f>
        <v>0</v>
      </c>
      <c r="I7" s="40">
        <f>+'参加選手（団体）'!I16</f>
        <v>0</v>
      </c>
      <c r="J7" s="40">
        <f>+'参加選手（団体）'!J16</f>
        <v>0</v>
      </c>
      <c r="K7" s="40">
        <f>+'参加選手（団体）'!K16</f>
        <v>0</v>
      </c>
      <c r="L7" s="132">
        <f t="shared" si="0"/>
        <v>0</v>
      </c>
      <c r="M7" s="16" t="s">
        <v>148</v>
      </c>
    </row>
    <row r="8" spans="2:14" ht="18.600000000000001" customHeight="1">
      <c r="B8" s="29">
        <v>5</v>
      </c>
      <c r="C8" s="40">
        <f>+'参加選手（団体）'!C21</f>
        <v>0</v>
      </c>
      <c r="D8" s="40">
        <f>+'参加選手（団体）'!D21</f>
        <v>0</v>
      </c>
      <c r="E8" s="40">
        <f>+'参加選手（団体）'!E21</f>
        <v>0</v>
      </c>
      <c r="F8" s="40">
        <f>+'参加選手（団体）'!F21</f>
        <v>0</v>
      </c>
      <c r="G8" s="40">
        <f>+'参加選手（団体）'!G21</f>
        <v>0</v>
      </c>
      <c r="H8" s="40">
        <f>+'参加選手（団体）'!H21</f>
        <v>0</v>
      </c>
      <c r="I8" s="40">
        <f>+'参加選手（団体）'!I21</f>
        <v>0</v>
      </c>
      <c r="J8" s="40">
        <f>+'参加選手（団体）'!J21</f>
        <v>0</v>
      </c>
      <c r="K8" s="40">
        <f>+'参加選手（団体）'!K21</f>
        <v>0</v>
      </c>
      <c r="L8" s="132">
        <f t="shared" si="0"/>
        <v>0</v>
      </c>
      <c r="M8" s="16" t="s">
        <v>149</v>
      </c>
    </row>
    <row r="9" spans="2:14" ht="18.600000000000001" customHeight="1">
      <c r="B9" s="29">
        <v>6</v>
      </c>
      <c r="C9" s="40">
        <f>+'参加選手（団体）'!C22</f>
        <v>0</v>
      </c>
      <c r="D9" s="40">
        <f>+'参加選手（団体）'!D22</f>
        <v>0</v>
      </c>
      <c r="E9" s="40">
        <f>+'参加選手（団体）'!E22</f>
        <v>0</v>
      </c>
      <c r="F9" s="40">
        <f>+'参加選手（団体）'!F22</f>
        <v>0</v>
      </c>
      <c r="G9" s="40">
        <f>+'参加選手（団体）'!G22</f>
        <v>0</v>
      </c>
      <c r="H9" s="40">
        <f>+'参加選手（団体）'!H22</f>
        <v>0</v>
      </c>
      <c r="I9" s="40">
        <f>+'参加選手（団体）'!I22</f>
        <v>0</v>
      </c>
      <c r="J9" s="40">
        <f>+'参加選手（団体）'!J22</f>
        <v>0</v>
      </c>
      <c r="K9" s="40">
        <f>+'参加選手（団体）'!K22</f>
        <v>0</v>
      </c>
      <c r="L9" s="132">
        <f t="shared" si="0"/>
        <v>0</v>
      </c>
      <c r="M9" s="16" t="s">
        <v>150</v>
      </c>
    </row>
    <row r="10" spans="2:14" ht="18.600000000000001" customHeight="1">
      <c r="B10" s="29">
        <v>7</v>
      </c>
      <c r="C10" s="40">
        <f>+'参加選手（団体）'!C27</f>
        <v>0</v>
      </c>
      <c r="D10" s="40">
        <f>+'参加選手（団体）'!D27</f>
        <v>0</v>
      </c>
      <c r="E10" s="40">
        <f>+'参加選手（団体）'!E27</f>
        <v>0</v>
      </c>
      <c r="F10" s="40">
        <f>+'参加選手（団体）'!F27</f>
        <v>0</v>
      </c>
      <c r="G10" s="40">
        <f>+'参加選手（団体）'!G27</f>
        <v>0</v>
      </c>
      <c r="H10" s="40">
        <f>+'参加選手（団体）'!H27</f>
        <v>0</v>
      </c>
      <c r="I10" s="40">
        <f>+'参加選手（団体）'!I27</f>
        <v>0</v>
      </c>
      <c r="J10" s="40">
        <f>+'参加選手（団体）'!J27</f>
        <v>0</v>
      </c>
      <c r="K10" s="40">
        <f>+'参加選手（団体）'!K27</f>
        <v>0</v>
      </c>
      <c r="L10" s="132">
        <f t="shared" si="0"/>
        <v>0</v>
      </c>
      <c r="M10" s="16" t="s">
        <v>151</v>
      </c>
    </row>
    <row r="11" spans="2:14" ht="18.600000000000001" customHeight="1">
      <c r="B11" s="29">
        <v>8</v>
      </c>
      <c r="C11" s="40">
        <f>+'参加選手（団体）'!C28</f>
        <v>0</v>
      </c>
      <c r="D11" s="40">
        <f>+'参加選手（団体）'!D28</f>
        <v>0</v>
      </c>
      <c r="E11" s="40">
        <f>+'参加選手（団体）'!E28</f>
        <v>0</v>
      </c>
      <c r="F11" s="40">
        <f>+'参加選手（団体）'!F28</f>
        <v>0</v>
      </c>
      <c r="G11" s="40">
        <f>+'参加選手（団体）'!G28</f>
        <v>0</v>
      </c>
      <c r="H11" s="40">
        <f>+'参加選手（団体）'!H28</f>
        <v>0</v>
      </c>
      <c r="I11" s="40">
        <f>+'参加選手（団体）'!I28</f>
        <v>0</v>
      </c>
      <c r="J11" s="40">
        <f>+'参加選手（団体）'!J28</f>
        <v>0</v>
      </c>
      <c r="K11" s="40">
        <f>+'参加選手（団体）'!K28</f>
        <v>0</v>
      </c>
      <c r="L11" s="132">
        <f t="shared" si="0"/>
        <v>0</v>
      </c>
      <c r="M11" s="16" t="s">
        <v>152</v>
      </c>
    </row>
    <row r="12" spans="2:14">
      <c r="C12" s="9"/>
      <c r="D12" s="9"/>
      <c r="E12" s="9"/>
      <c r="F12" s="9"/>
      <c r="G12" s="9"/>
      <c r="H12" s="16"/>
      <c r="I12" s="16"/>
      <c r="J12" s="55"/>
      <c r="K12" s="55"/>
      <c r="L12" s="55"/>
    </row>
    <row r="13" spans="2:14">
      <c r="C13" s="9"/>
      <c r="D13" s="9"/>
      <c r="E13" s="9"/>
      <c r="F13" s="9"/>
      <c r="G13" s="9"/>
      <c r="H13" s="16"/>
      <c r="I13" s="16"/>
      <c r="J13" s="55"/>
      <c r="K13" s="55"/>
      <c r="L13" s="55"/>
    </row>
  </sheetData>
  <sheetProtection algorithmName="SHA-512" hashValue="6LWeuu57/PnMiwW7hyi5ZgoeqtrwY19mN+m50x4HEPOm4mElRP1xADrwziUrn/gTtXiKZgoaB27fhLX0LHcGnA==" saltValue="1H9Mx2yqkP55BOKRZD15NA==" spinCount="100000" sheet="1" objects="1" scenarios="1"/>
  <mergeCells count="7">
    <mergeCell ref="L2:L3"/>
    <mergeCell ref="B2:B3"/>
    <mergeCell ref="D2:E2"/>
    <mergeCell ref="F2:G2"/>
    <mergeCell ref="H2:I2"/>
    <mergeCell ref="J2:K2"/>
    <mergeCell ref="C2:C3"/>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B2:F6"/>
  <sheetViews>
    <sheetView workbookViewId="0">
      <selection activeCell="H6" sqref="H6"/>
    </sheetView>
  </sheetViews>
  <sheetFormatPr defaultRowHeight="13.2"/>
  <cols>
    <col min="2" max="3" width="8.88671875" style="1"/>
  </cols>
  <sheetData>
    <row r="2" spans="2:6">
      <c r="B2" s="1" t="s">
        <v>128</v>
      </c>
      <c r="C2" s="1">
        <v>1</v>
      </c>
      <c r="E2" s="1" t="s">
        <v>129</v>
      </c>
      <c r="F2" s="1">
        <v>2</v>
      </c>
    </row>
    <row r="3" spans="2:6">
      <c r="B3" s="1" t="s">
        <v>129</v>
      </c>
      <c r="C3" s="1">
        <v>2</v>
      </c>
      <c r="E3" s="1" t="s">
        <v>130</v>
      </c>
      <c r="F3" s="1">
        <v>3</v>
      </c>
    </row>
    <row r="4" spans="2:6">
      <c r="B4" s="1" t="s">
        <v>130</v>
      </c>
      <c r="C4" s="1">
        <v>3</v>
      </c>
      <c r="E4" s="1" t="s">
        <v>128</v>
      </c>
      <c r="F4" s="1">
        <v>1</v>
      </c>
    </row>
    <row r="5" spans="2:6">
      <c r="B5" s="1" t="s">
        <v>131</v>
      </c>
      <c r="C5" s="1">
        <v>4</v>
      </c>
      <c r="E5" s="1" t="s">
        <v>131</v>
      </c>
      <c r="F5" s="1">
        <v>4</v>
      </c>
    </row>
    <row r="6" spans="2:6">
      <c r="E6" s="1"/>
      <c r="F6" s="1"/>
    </row>
  </sheetData>
  <sortState xmlns:xlrd2="http://schemas.microsoft.com/office/spreadsheetml/2017/richdata2" ref="E2:F5">
    <sortCondition ref="E2:E5"/>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説明</vt:lpstr>
      <vt:lpstr>申込書表紙</vt:lpstr>
      <vt:lpstr>参加選手（個人）</vt:lpstr>
      <vt:lpstr>参加選手（団体）</vt:lpstr>
      <vt:lpstr>参加費集計</vt:lpstr>
      <vt:lpstr>競技区分 (table)</vt:lpstr>
      <vt:lpstr>個人集計(事務局使用）</vt:lpstr>
      <vt:lpstr>団体集計(事務局使用）</vt:lpstr>
      <vt:lpstr>段位</vt:lpstr>
      <vt:lpstr>db</vt:lpstr>
      <vt:lpstr>'競技区分 (table)'!Print_Area</vt:lpstr>
      <vt:lpstr>申込書表紙!Print_Area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ヒロシ ミトウ</cp:lastModifiedBy>
  <cp:lastPrinted>2024-04-15T03:47:28Z</cp:lastPrinted>
  <dcterms:created xsi:type="dcterms:W3CDTF">2015-07-05T14:19:05Z</dcterms:created>
  <dcterms:modified xsi:type="dcterms:W3CDTF">2024-04-16T02:04:51Z</dcterms:modified>
</cp:coreProperties>
</file>