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E:\★競技委員会\R6少年少女大会\"/>
    </mc:Choice>
  </mc:AlternateContent>
  <xr:revisionPtr revIDLastSave="0" documentId="13_ncr:1_{BFCA7163-9014-441C-9CDF-34E2D0E02172}" xr6:coauthVersionLast="47" xr6:coauthVersionMax="47" xr10:uidLastSave="{00000000-0000-0000-0000-000000000000}"/>
  <bookViews>
    <workbookView xWindow="-108" yWindow="-108" windowWidth="23256" windowHeight="12576" tabRatio="733" activeTab="1" xr2:uid="{00000000-000D-0000-FFFF-FFFF00000000}"/>
  </bookViews>
  <sheets>
    <sheet name="説明" sheetId="19" r:id="rId1"/>
    <sheet name="申込書表紙" sheetId="8" r:id="rId2"/>
    <sheet name="申込書 参加選手" sheetId="18" r:id="rId3"/>
    <sheet name="競技区分 (table)" sheetId="20" state="hidden" r:id="rId4"/>
    <sheet name="集計(事務局使用）" sheetId="10" r:id="rId5"/>
    <sheet name="級段" sheetId="9" state="hidden" r:id="rId6"/>
    <sheet name="db" sheetId="22" state="hidden" r:id="rId7"/>
  </sheets>
  <definedNames>
    <definedName name="_xlnm._FilterDatabase" localSheetId="6" hidden="1">db!$A$1:$Q$1</definedName>
    <definedName name="_xlnm._FilterDatabase" localSheetId="4" hidden="1">'集計(事務局使用）'!$B$2:$F$2</definedName>
    <definedName name="_xlnm._FilterDatabase" localSheetId="2" hidden="1">'申込書 参加選手'!#REF!</definedName>
    <definedName name="_xlnm.Print_Area" localSheetId="3">'競技区分 (table)'!$A$1:$P$25</definedName>
    <definedName name="_xlnm.Print_Area" localSheetId="1">申込書表紙!$B$1:$R$24</definedName>
  </definedNames>
  <calcPr calcId="181029"/>
</workbook>
</file>

<file path=xl/calcChain.xml><?xml version="1.0" encoding="utf-8"?>
<calcChain xmlns="http://schemas.openxmlformats.org/spreadsheetml/2006/main">
  <c r="L1" i="10" l="1"/>
  <c r="X15" i="8"/>
  <c r="X16" i="8"/>
  <c r="X17" i="8"/>
  <c r="X18" i="8"/>
  <c r="X19" i="8"/>
  <c r="X20" i="8"/>
  <c r="X21" i="8"/>
  <c r="X14" i="8"/>
  <c r="Q41" i="8"/>
  <c r="I6" i="10" l="1"/>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Y15" i="8"/>
  <c r="Z15" i="8"/>
  <c r="Y16" i="8"/>
  <c r="Z16" i="8"/>
  <c r="Y17" i="8"/>
  <c r="Z17" i="8"/>
  <c r="Y18" i="8"/>
  <c r="Z18" i="8"/>
  <c r="Y14" i="8"/>
  <c r="Z14" i="8"/>
  <c r="U15" i="8"/>
  <c r="V15" i="8"/>
  <c r="W15" i="8"/>
  <c r="U16" i="8"/>
  <c r="V16" i="8"/>
  <c r="W16" i="8"/>
  <c r="U17" i="8"/>
  <c r="V17" i="8"/>
  <c r="W17" i="8"/>
  <c r="U18" i="8"/>
  <c r="V18" i="8"/>
  <c r="W18" i="8"/>
  <c r="W14" i="8"/>
  <c r="V14" i="8"/>
  <c r="U14" i="8"/>
  <c r="I1" i="10"/>
  <c r="H1" i="10"/>
  <c r="G1" i="10"/>
  <c r="F1" i="10"/>
  <c r="E1" i="10"/>
  <c r="D1" i="10"/>
  <c r="C1" i="10"/>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W19" i="8"/>
  <c r="W20" i="8"/>
  <c r="W21" i="8"/>
  <c r="K1" i="10" l="1"/>
  <c r="U19" i="8"/>
  <c r="V19" i="8"/>
  <c r="U20" i="8"/>
  <c r="V20" i="8"/>
  <c r="U21" i="8"/>
  <c r="V21" i="8"/>
  <c r="L123" i="10" l="1"/>
  <c r="K123" i="10"/>
  <c r="U8" i="18" l="1"/>
  <c r="U9" i="18"/>
  <c r="U10" i="18"/>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6" i="18"/>
  <c r="U37" i="18"/>
  <c r="U38" i="18"/>
  <c r="U39" i="18"/>
  <c r="U40" i="18"/>
  <c r="U41" i="18"/>
  <c r="U42" i="18"/>
  <c r="U43" i="18"/>
  <c r="U44" i="18"/>
  <c r="U45" i="18"/>
  <c r="U46" i="18"/>
  <c r="U47" i="18"/>
  <c r="U48" i="18"/>
  <c r="U49" i="18"/>
  <c r="U50" i="18"/>
  <c r="U51" i="18"/>
  <c r="U52" i="18"/>
  <c r="U53" i="18"/>
  <c r="U54" i="18"/>
  <c r="U55" i="18"/>
  <c r="U56" i="18"/>
  <c r="U57" i="18"/>
  <c r="U58" i="18"/>
  <c r="U59" i="18"/>
  <c r="U60" i="18"/>
  <c r="U61" i="18"/>
  <c r="U62" i="18"/>
  <c r="U63" i="18"/>
  <c r="U64" i="18"/>
  <c r="U65" i="18"/>
  <c r="U66" i="18"/>
  <c r="U67" i="18"/>
  <c r="U68" i="18"/>
  <c r="U69" i="18"/>
  <c r="U70" i="18"/>
  <c r="U71" i="18"/>
  <c r="U72" i="18"/>
  <c r="U73" i="18"/>
  <c r="U74" i="18"/>
  <c r="U75" i="18"/>
  <c r="U76" i="18"/>
  <c r="U77" i="18"/>
  <c r="U78" i="18"/>
  <c r="U79" i="18"/>
  <c r="U80" i="18"/>
  <c r="U81" i="18"/>
  <c r="U82" i="18"/>
  <c r="U83" i="18"/>
  <c r="U84" i="18"/>
  <c r="U85" i="18"/>
  <c r="U86" i="18"/>
  <c r="U87" i="18"/>
  <c r="U88" i="18"/>
  <c r="U89" i="18"/>
  <c r="U90" i="18"/>
  <c r="U91" i="18"/>
  <c r="U92" i="18"/>
  <c r="U93" i="18"/>
  <c r="U94" i="18"/>
  <c r="U95" i="18"/>
  <c r="U96" i="18"/>
  <c r="U97" i="18"/>
  <c r="U98" i="18"/>
  <c r="U99" i="18"/>
  <c r="U100" i="18"/>
  <c r="U101" i="18"/>
  <c r="U102" i="18"/>
  <c r="U103" i="18"/>
  <c r="U104" i="18"/>
  <c r="U105" i="18"/>
  <c r="U106" i="18"/>
  <c r="U107" i="18"/>
  <c r="U108" i="18"/>
  <c r="U109" i="18"/>
  <c r="U110" i="18"/>
  <c r="U111" i="18"/>
  <c r="U112" i="18"/>
  <c r="U113" i="18"/>
  <c r="U114" i="18"/>
  <c r="U115" i="18"/>
  <c r="U116" i="18"/>
  <c r="U117" i="18"/>
  <c r="U118" i="18"/>
  <c r="U119" i="18"/>
  <c r="U120" i="18"/>
  <c r="U121" i="18"/>
  <c r="U122" i="18"/>
  <c r="U123" i="18"/>
  <c r="U124" i="18"/>
  <c r="U6" i="18"/>
  <c r="U7" i="18"/>
  <c r="U5" i="18"/>
  <c r="A3" i="20" l="1"/>
  <c r="A4" i="20" s="1"/>
  <c r="W23" i="20"/>
  <c r="W19" i="20"/>
  <c r="W15" i="20"/>
  <c r="W14" i="20"/>
  <c r="W11" i="20"/>
  <c r="W7" i="20"/>
  <c r="A5" i="20" l="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L17" i="18"/>
  <c r="L29" i="18"/>
  <c r="L30" i="18"/>
  <c r="M30" i="18"/>
  <c r="L31" i="18"/>
  <c r="M31" i="18"/>
  <c r="L32" i="18"/>
  <c r="M32" i="18"/>
  <c r="L33" i="18"/>
  <c r="M33" i="18"/>
  <c r="L34" i="18"/>
  <c r="M34" i="18"/>
  <c r="L35" i="18"/>
  <c r="M35" i="18"/>
  <c r="L36" i="18"/>
  <c r="M36" i="18"/>
  <c r="L37" i="18"/>
  <c r="M37" i="18"/>
  <c r="L38" i="18"/>
  <c r="M38" i="18"/>
  <c r="L39" i="18"/>
  <c r="M39" i="18"/>
  <c r="L40" i="18"/>
  <c r="M40" i="18"/>
  <c r="L41" i="18"/>
  <c r="M41" i="18"/>
  <c r="L42" i="18"/>
  <c r="M42" i="18"/>
  <c r="L43" i="18"/>
  <c r="M43" i="18"/>
  <c r="L44" i="18"/>
  <c r="M44" i="18"/>
  <c r="L45" i="18"/>
  <c r="M45" i="18"/>
  <c r="L46" i="18"/>
  <c r="M46" i="18"/>
  <c r="L47" i="18"/>
  <c r="M47" i="18"/>
  <c r="L48" i="18"/>
  <c r="M48" i="18"/>
  <c r="L49" i="18"/>
  <c r="M49" i="18"/>
  <c r="L50" i="18"/>
  <c r="M50" i="18"/>
  <c r="L51" i="18"/>
  <c r="M51" i="18"/>
  <c r="L52" i="18"/>
  <c r="M52" i="18"/>
  <c r="L53" i="18"/>
  <c r="M53" i="18"/>
  <c r="L54" i="18"/>
  <c r="M54" i="18"/>
  <c r="L55" i="18"/>
  <c r="M55" i="18"/>
  <c r="L56" i="18"/>
  <c r="M56" i="18"/>
  <c r="L57" i="18"/>
  <c r="M57" i="18"/>
  <c r="L58" i="18"/>
  <c r="M58" i="18"/>
  <c r="L59" i="18"/>
  <c r="M59" i="18"/>
  <c r="L60" i="18"/>
  <c r="M60" i="18"/>
  <c r="L61" i="18"/>
  <c r="M61" i="18"/>
  <c r="L62" i="18"/>
  <c r="M62" i="18"/>
  <c r="L63" i="18"/>
  <c r="M63" i="18"/>
  <c r="L64" i="18"/>
  <c r="M64" i="18"/>
  <c r="L65" i="18"/>
  <c r="M65" i="18"/>
  <c r="L66" i="18"/>
  <c r="M66" i="18"/>
  <c r="L67" i="18"/>
  <c r="M67" i="18"/>
  <c r="L68" i="18"/>
  <c r="M68" i="18"/>
  <c r="L69" i="18"/>
  <c r="M69" i="18"/>
  <c r="L70" i="18"/>
  <c r="M70" i="18"/>
  <c r="L71" i="18"/>
  <c r="M71" i="18"/>
  <c r="L72" i="18"/>
  <c r="M72" i="18"/>
  <c r="L73" i="18"/>
  <c r="M73" i="18"/>
  <c r="L74" i="18"/>
  <c r="M74" i="18"/>
  <c r="L75" i="18"/>
  <c r="M75" i="18"/>
  <c r="L76" i="18"/>
  <c r="M76" i="18"/>
  <c r="L77" i="18"/>
  <c r="M77" i="18"/>
  <c r="L78" i="18"/>
  <c r="M78" i="18"/>
  <c r="L79" i="18"/>
  <c r="M79" i="18"/>
  <c r="L80" i="18"/>
  <c r="M80" i="18"/>
  <c r="L81" i="18"/>
  <c r="M81" i="18"/>
  <c r="L82" i="18"/>
  <c r="M82" i="18"/>
  <c r="L83" i="18"/>
  <c r="M83" i="18"/>
  <c r="L84" i="18"/>
  <c r="M84" i="18"/>
  <c r="L85" i="18"/>
  <c r="M85" i="18"/>
  <c r="L86" i="18"/>
  <c r="M86" i="18"/>
  <c r="L87" i="18"/>
  <c r="M87" i="18"/>
  <c r="L88" i="18"/>
  <c r="M88" i="18"/>
  <c r="L89" i="18"/>
  <c r="M89" i="18"/>
  <c r="L90" i="18"/>
  <c r="M90" i="18"/>
  <c r="L91" i="18"/>
  <c r="M91" i="18"/>
  <c r="L92" i="18"/>
  <c r="M92" i="18"/>
  <c r="L93" i="18"/>
  <c r="M93" i="18"/>
  <c r="L94" i="18"/>
  <c r="M94" i="18"/>
  <c r="L95" i="18"/>
  <c r="M95" i="18"/>
  <c r="L96" i="18"/>
  <c r="M96" i="18"/>
  <c r="L97" i="18"/>
  <c r="M97" i="18"/>
  <c r="L98" i="18"/>
  <c r="M98" i="18"/>
  <c r="L99" i="18"/>
  <c r="M99" i="18"/>
  <c r="L100" i="18"/>
  <c r="M100" i="18"/>
  <c r="L101" i="18"/>
  <c r="M101" i="18"/>
  <c r="L102" i="18"/>
  <c r="M102" i="18"/>
  <c r="L103" i="18"/>
  <c r="M103" i="18"/>
  <c r="L104" i="18"/>
  <c r="M104" i="18"/>
  <c r="L105" i="18"/>
  <c r="M105" i="18"/>
  <c r="L106" i="18"/>
  <c r="M106" i="18"/>
  <c r="L107" i="18"/>
  <c r="M107" i="18"/>
  <c r="L108" i="18"/>
  <c r="M108" i="18"/>
  <c r="L109" i="18"/>
  <c r="M109" i="18"/>
  <c r="L110" i="18"/>
  <c r="M110" i="18"/>
  <c r="L111" i="18"/>
  <c r="M111" i="18"/>
  <c r="L112" i="18"/>
  <c r="M112" i="18"/>
  <c r="L113" i="18"/>
  <c r="M113" i="18"/>
  <c r="L114" i="18"/>
  <c r="M114" i="18"/>
  <c r="L115" i="18"/>
  <c r="M115" i="18"/>
  <c r="L116" i="18"/>
  <c r="M116" i="18"/>
  <c r="L117" i="18"/>
  <c r="M117" i="18"/>
  <c r="L118" i="18"/>
  <c r="M118" i="18"/>
  <c r="L119" i="18"/>
  <c r="M119" i="18"/>
  <c r="L120" i="18"/>
  <c r="M120" i="18"/>
  <c r="L121" i="18"/>
  <c r="M121" i="18"/>
  <c r="L122" i="18"/>
  <c r="M122" i="18"/>
  <c r="L123" i="18"/>
  <c r="M123" i="18"/>
  <c r="L124" i="18"/>
  <c r="M124" i="18"/>
  <c r="K2" i="22"/>
  <c r="K3" i="22"/>
  <c r="K4" i="22"/>
  <c r="K5" i="22"/>
  <c r="K6" i="22"/>
  <c r="K7" i="22"/>
  <c r="K8" i="22"/>
  <c r="K9" i="22"/>
  <c r="K10" i="22"/>
  <c r="K11" i="22"/>
  <c r="K12" i="22"/>
  <c r="K13" i="22"/>
  <c r="W9" i="20"/>
  <c r="W25" i="20"/>
  <c r="W17" i="20"/>
  <c r="W4" i="20"/>
  <c r="D7" i="20" l="1"/>
  <c r="D4" i="20"/>
  <c r="D11" i="20" l="1"/>
  <c r="D9" i="20"/>
  <c r="M3" i="22"/>
  <c r="M5" i="22"/>
  <c r="M4" i="22"/>
  <c r="M6" i="22"/>
  <c r="M7" i="22"/>
  <c r="M8" i="22"/>
  <c r="M9" i="22"/>
  <c r="M10" i="22"/>
  <c r="M12" i="22"/>
  <c r="M11" i="22"/>
  <c r="M13" i="22"/>
  <c r="M2" i="22"/>
  <c r="D14" i="20" l="1"/>
  <c r="D15" i="20"/>
  <c r="D19" i="20" l="1"/>
  <c r="P127" i="18"/>
  <c r="P8" i="8" s="1"/>
  <c r="D17" i="20" l="1"/>
  <c r="D23" i="20"/>
  <c r="O7" i="18"/>
  <c r="P7" i="18"/>
  <c r="O8" i="18"/>
  <c r="P8" i="18"/>
  <c r="O9" i="18"/>
  <c r="P9" i="18"/>
  <c r="O10" i="18"/>
  <c r="P10" i="18"/>
  <c r="O11" i="18"/>
  <c r="P11" i="18"/>
  <c r="O12" i="18"/>
  <c r="P12" i="18"/>
  <c r="O13" i="18"/>
  <c r="P13" i="18"/>
  <c r="O14" i="18"/>
  <c r="P14" i="18"/>
  <c r="O15" i="18"/>
  <c r="P15" i="18"/>
  <c r="O16" i="18"/>
  <c r="P16" i="18"/>
  <c r="O17" i="18"/>
  <c r="P17" i="18"/>
  <c r="O18" i="18"/>
  <c r="P18" i="18"/>
  <c r="O19" i="18"/>
  <c r="P19" i="18"/>
  <c r="O20" i="18"/>
  <c r="P20" i="18"/>
  <c r="O21" i="18"/>
  <c r="P21" i="18"/>
  <c r="O22" i="18"/>
  <c r="Q22" i="18" s="1"/>
  <c r="P22" i="18"/>
  <c r="O23" i="18"/>
  <c r="Q23" i="18" s="1"/>
  <c r="P23" i="18"/>
  <c r="O24" i="18"/>
  <c r="P24" i="18"/>
  <c r="O25" i="18"/>
  <c r="P25" i="18"/>
  <c r="O26" i="18"/>
  <c r="Q26" i="18" s="1"/>
  <c r="P26" i="18"/>
  <c r="O27" i="18"/>
  <c r="Q27" i="18" s="1"/>
  <c r="P27" i="18"/>
  <c r="O28" i="18"/>
  <c r="Q28" i="18" s="1"/>
  <c r="P28" i="18"/>
  <c r="O29" i="18"/>
  <c r="P29" i="18"/>
  <c r="O30" i="18"/>
  <c r="P30" i="18"/>
  <c r="O31" i="18"/>
  <c r="P31" i="18"/>
  <c r="O32" i="18"/>
  <c r="P32" i="18"/>
  <c r="O33" i="18"/>
  <c r="P33" i="18"/>
  <c r="O34" i="18"/>
  <c r="P34" i="18"/>
  <c r="O35" i="18"/>
  <c r="P35" i="18"/>
  <c r="O36" i="18"/>
  <c r="P36" i="18"/>
  <c r="O37" i="18"/>
  <c r="P37" i="18"/>
  <c r="O38" i="18"/>
  <c r="P38" i="18"/>
  <c r="O39" i="18"/>
  <c r="P39" i="18"/>
  <c r="O40" i="18"/>
  <c r="P40" i="18"/>
  <c r="O41" i="18"/>
  <c r="P41" i="18"/>
  <c r="O42" i="18"/>
  <c r="P42" i="18"/>
  <c r="O43" i="18"/>
  <c r="P43" i="18"/>
  <c r="O44" i="18"/>
  <c r="P44" i="18"/>
  <c r="O45" i="18"/>
  <c r="P45" i="18"/>
  <c r="O46" i="18"/>
  <c r="P46" i="18"/>
  <c r="O47" i="18"/>
  <c r="P47" i="18"/>
  <c r="O48" i="18"/>
  <c r="P48" i="18"/>
  <c r="O49" i="18"/>
  <c r="P49" i="18"/>
  <c r="O50" i="18"/>
  <c r="P50" i="18"/>
  <c r="O51" i="18"/>
  <c r="P51" i="18"/>
  <c r="O52" i="18"/>
  <c r="P52" i="18"/>
  <c r="O53" i="18"/>
  <c r="P53" i="18"/>
  <c r="O54" i="18"/>
  <c r="P54" i="18"/>
  <c r="O55" i="18"/>
  <c r="P55" i="18"/>
  <c r="O56" i="18"/>
  <c r="P56" i="18"/>
  <c r="O57" i="18"/>
  <c r="P57" i="18"/>
  <c r="O58" i="18"/>
  <c r="P58" i="18"/>
  <c r="O59" i="18"/>
  <c r="P59" i="18"/>
  <c r="O60" i="18"/>
  <c r="P60" i="18"/>
  <c r="O61" i="18"/>
  <c r="P61" i="18"/>
  <c r="O62" i="18"/>
  <c r="P62" i="18"/>
  <c r="O63" i="18"/>
  <c r="P63" i="18"/>
  <c r="O64" i="18"/>
  <c r="P64" i="18"/>
  <c r="O65" i="18"/>
  <c r="P65" i="18"/>
  <c r="O66" i="18"/>
  <c r="P66" i="18"/>
  <c r="O67" i="18"/>
  <c r="P67" i="18"/>
  <c r="O68" i="18"/>
  <c r="P68" i="18"/>
  <c r="O69" i="18"/>
  <c r="P69" i="18"/>
  <c r="O70" i="18"/>
  <c r="P70" i="18"/>
  <c r="O71" i="18"/>
  <c r="P71" i="18"/>
  <c r="O72" i="18"/>
  <c r="P72" i="18"/>
  <c r="O73" i="18"/>
  <c r="P73" i="18"/>
  <c r="O74" i="18"/>
  <c r="P74" i="18"/>
  <c r="O75" i="18"/>
  <c r="P75" i="18"/>
  <c r="O76" i="18"/>
  <c r="P76" i="18"/>
  <c r="O77" i="18"/>
  <c r="P77" i="18"/>
  <c r="O78" i="18"/>
  <c r="P78" i="18"/>
  <c r="O79" i="18"/>
  <c r="P79" i="18"/>
  <c r="O80" i="18"/>
  <c r="P80" i="18"/>
  <c r="O81" i="18"/>
  <c r="P81" i="18"/>
  <c r="O82" i="18"/>
  <c r="P82" i="18"/>
  <c r="O83" i="18"/>
  <c r="P83" i="18"/>
  <c r="O84" i="18"/>
  <c r="P84" i="18"/>
  <c r="O85" i="18"/>
  <c r="P85" i="18"/>
  <c r="O86" i="18"/>
  <c r="P86" i="18"/>
  <c r="O87" i="18"/>
  <c r="P87" i="18"/>
  <c r="O88" i="18"/>
  <c r="P88" i="18"/>
  <c r="O89" i="18"/>
  <c r="P89" i="18"/>
  <c r="O90" i="18"/>
  <c r="P90" i="18"/>
  <c r="O91" i="18"/>
  <c r="P91" i="18"/>
  <c r="O92" i="18"/>
  <c r="P92" i="18"/>
  <c r="O93" i="18"/>
  <c r="P93" i="18"/>
  <c r="O94" i="18"/>
  <c r="P94" i="18"/>
  <c r="O95" i="18"/>
  <c r="P95" i="18"/>
  <c r="O96" i="18"/>
  <c r="P96" i="18"/>
  <c r="O97" i="18"/>
  <c r="P97" i="18"/>
  <c r="O98" i="18"/>
  <c r="P98" i="18"/>
  <c r="O99" i="18"/>
  <c r="P99" i="18"/>
  <c r="O100" i="18"/>
  <c r="P100" i="18"/>
  <c r="O101" i="18"/>
  <c r="P101" i="18"/>
  <c r="O102" i="18"/>
  <c r="P102" i="18"/>
  <c r="O103" i="18"/>
  <c r="P103" i="18"/>
  <c r="O104" i="18"/>
  <c r="P104" i="18"/>
  <c r="O105" i="18"/>
  <c r="P105" i="18"/>
  <c r="O106" i="18"/>
  <c r="P106" i="18"/>
  <c r="O107" i="18"/>
  <c r="P107" i="18"/>
  <c r="O108" i="18"/>
  <c r="P108" i="18"/>
  <c r="O109" i="18"/>
  <c r="P109" i="18"/>
  <c r="O110" i="18"/>
  <c r="P110" i="18"/>
  <c r="O111" i="18"/>
  <c r="P111" i="18"/>
  <c r="O112" i="18"/>
  <c r="P112" i="18"/>
  <c r="O113" i="18"/>
  <c r="P113" i="18"/>
  <c r="O114" i="18"/>
  <c r="P114" i="18"/>
  <c r="O115" i="18"/>
  <c r="P115" i="18"/>
  <c r="O116" i="18"/>
  <c r="P116" i="18"/>
  <c r="O117" i="18"/>
  <c r="P117" i="18"/>
  <c r="O118" i="18"/>
  <c r="P118" i="18"/>
  <c r="O119" i="18"/>
  <c r="P119" i="18"/>
  <c r="O120" i="18"/>
  <c r="P120" i="18"/>
  <c r="O121" i="18"/>
  <c r="P121" i="18"/>
  <c r="O122" i="18"/>
  <c r="P122" i="18"/>
  <c r="O123" i="18"/>
  <c r="P123" i="18"/>
  <c r="O124" i="18"/>
  <c r="P124" i="18"/>
  <c r="O6" i="18"/>
  <c r="P6" i="18"/>
  <c r="P5" i="18"/>
  <c r="O5" i="18"/>
  <c r="Q18" i="18" l="1"/>
  <c r="Q20" i="18"/>
  <c r="Q24" i="18"/>
  <c r="Q19" i="18"/>
  <c r="Q25" i="18"/>
  <c r="Q17" i="18"/>
  <c r="Q21" i="18"/>
  <c r="Q5" i="18"/>
  <c r="Q14" i="18"/>
  <c r="Q10" i="18"/>
  <c r="Q6" i="18"/>
  <c r="Q13" i="18"/>
  <c r="Q9" i="18"/>
  <c r="Q8" i="18"/>
  <c r="Q16" i="18"/>
  <c r="Q12" i="18"/>
  <c r="Q15" i="18"/>
  <c r="Q11" i="18"/>
  <c r="Q7" i="18"/>
  <c r="R124" i="18"/>
  <c r="R120" i="18"/>
  <c r="R116" i="18"/>
  <c r="R112" i="18"/>
  <c r="R108" i="18"/>
  <c r="R104" i="18"/>
  <c r="R100" i="18"/>
  <c r="R96" i="18"/>
  <c r="R92" i="18"/>
  <c r="R88" i="18"/>
  <c r="R84" i="18"/>
  <c r="R80" i="18"/>
  <c r="R76" i="18"/>
  <c r="R72" i="18"/>
  <c r="R68" i="18"/>
  <c r="R64" i="18"/>
  <c r="R60" i="18"/>
  <c r="R56" i="18"/>
  <c r="R52" i="18"/>
  <c r="R48" i="18"/>
  <c r="R44" i="18"/>
  <c r="R40" i="18"/>
  <c r="R36" i="18"/>
  <c r="R123" i="18"/>
  <c r="R119" i="18"/>
  <c r="R115" i="18"/>
  <c r="R111" i="18"/>
  <c r="R107" i="18"/>
  <c r="R103" i="18"/>
  <c r="R99" i="18"/>
  <c r="R95" i="18"/>
  <c r="R91" i="18"/>
  <c r="R87" i="18"/>
  <c r="R83" i="18"/>
  <c r="R79" i="18"/>
  <c r="R75" i="18"/>
  <c r="R71" i="18"/>
  <c r="R67" i="18"/>
  <c r="R63" i="18"/>
  <c r="R59" i="18"/>
  <c r="R55" i="18"/>
  <c r="R51" i="18"/>
  <c r="R47" i="18"/>
  <c r="R43" i="18"/>
  <c r="R39" i="18"/>
  <c r="R35" i="18"/>
  <c r="D25" i="20"/>
  <c r="R32" i="18"/>
  <c r="R24" i="18"/>
  <c r="R12" i="18"/>
  <c r="R19" i="18"/>
  <c r="R7" i="18"/>
  <c r="R28" i="18"/>
  <c r="R20" i="18"/>
  <c r="R16" i="18"/>
  <c r="R31" i="18"/>
  <c r="R23" i="18"/>
  <c r="R11" i="18"/>
  <c r="R8" i="18"/>
  <c r="R27" i="18"/>
  <c r="R15" i="18"/>
  <c r="R122" i="18"/>
  <c r="R118" i="18"/>
  <c r="R114" i="18"/>
  <c r="R110" i="18"/>
  <c r="R106" i="18"/>
  <c r="R102" i="18"/>
  <c r="R98" i="18"/>
  <c r="R94" i="18"/>
  <c r="R90" i="18"/>
  <c r="R86" i="18"/>
  <c r="R82" i="18"/>
  <c r="R78" i="18"/>
  <c r="R74" i="18"/>
  <c r="R70" i="18"/>
  <c r="R66" i="18"/>
  <c r="R62" i="18"/>
  <c r="R58" i="18"/>
  <c r="R54" i="18"/>
  <c r="R50" i="18"/>
  <c r="R46" i="18"/>
  <c r="R42" i="18"/>
  <c r="R38" i="18"/>
  <c r="R34" i="18"/>
  <c r="R30" i="18"/>
  <c r="R26" i="18"/>
  <c r="R22" i="18"/>
  <c r="R18" i="18"/>
  <c r="R14" i="18"/>
  <c r="R10" i="18"/>
  <c r="R6" i="18"/>
  <c r="R121" i="18"/>
  <c r="R117" i="18"/>
  <c r="R113" i="18"/>
  <c r="R109" i="18"/>
  <c r="R105" i="18"/>
  <c r="R101" i="18"/>
  <c r="R97" i="18"/>
  <c r="R93" i="18"/>
  <c r="R89" i="18"/>
  <c r="R85" i="18"/>
  <c r="R81" i="18"/>
  <c r="R77" i="18"/>
  <c r="R73" i="18"/>
  <c r="R69" i="18"/>
  <c r="R65" i="18"/>
  <c r="R61" i="18"/>
  <c r="R57" i="18"/>
  <c r="R53" i="18"/>
  <c r="R49" i="18"/>
  <c r="R45" i="18"/>
  <c r="R41" i="18"/>
  <c r="R37" i="18"/>
  <c r="R33" i="18"/>
  <c r="R29" i="18"/>
  <c r="R25" i="18"/>
  <c r="R21" i="18"/>
  <c r="R17" i="18"/>
  <c r="R13" i="18"/>
  <c r="R9" i="18"/>
  <c r="R5" i="18"/>
  <c r="V10" i="18"/>
  <c r="W10" i="18"/>
  <c r="V11" i="18"/>
  <c r="W11" i="18"/>
  <c r="V12" i="18"/>
  <c r="W12" i="18"/>
  <c r="V13" i="18"/>
  <c r="W13" i="18"/>
  <c r="V14" i="18"/>
  <c r="W14" i="18"/>
  <c r="V15" i="18"/>
  <c r="W15" i="18"/>
  <c r="V16" i="18"/>
  <c r="W16" i="18"/>
  <c r="V17" i="18"/>
  <c r="W17" i="18"/>
  <c r="V18" i="18"/>
  <c r="W18" i="18"/>
  <c r="V19" i="18"/>
  <c r="W19" i="18"/>
  <c r="V20" i="18"/>
  <c r="W20" i="18"/>
  <c r="V21" i="18"/>
  <c r="W21" i="18"/>
  <c r="V22" i="18"/>
  <c r="W22" i="18"/>
  <c r="V23" i="18"/>
  <c r="W23" i="18"/>
  <c r="V24" i="18"/>
  <c r="W24" i="18"/>
  <c r="V25" i="18"/>
  <c r="W25" i="18"/>
  <c r="V26" i="18"/>
  <c r="W26" i="18"/>
  <c r="V27" i="18"/>
  <c r="W27" i="18"/>
  <c r="V28" i="18"/>
  <c r="W28" i="18"/>
  <c r="V29" i="18"/>
  <c r="W29" i="18"/>
  <c r="V30" i="18"/>
  <c r="W30" i="18"/>
  <c r="V31" i="18"/>
  <c r="W31" i="18"/>
  <c r="V32" i="18"/>
  <c r="W32" i="18"/>
  <c r="V33" i="18"/>
  <c r="W33" i="18"/>
  <c r="V34" i="18"/>
  <c r="W34" i="18"/>
  <c r="V35" i="18"/>
  <c r="W35" i="18"/>
  <c r="V36" i="18"/>
  <c r="W36" i="18"/>
  <c r="V37" i="18"/>
  <c r="W37" i="18"/>
  <c r="V38" i="18"/>
  <c r="W38" i="18"/>
  <c r="V39" i="18"/>
  <c r="W39" i="18"/>
  <c r="V40" i="18"/>
  <c r="W40" i="18"/>
  <c r="V41" i="18"/>
  <c r="W41" i="18"/>
  <c r="V42" i="18"/>
  <c r="W42" i="18"/>
  <c r="V43" i="18"/>
  <c r="W43" i="18"/>
  <c r="V44" i="18"/>
  <c r="W44" i="18"/>
  <c r="V45" i="18"/>
  <c r="W45" i="18"/>
  <c r="V46" i="18"/>
  <c r="W46" i="18"/>
  <c r="V47" i="18"/>
  <c r="W47" i="18"/>
  <c r="V48" i="18"/>
  <c r="W48" i="18"/>
  <c r="V49" i="18"/>
  <c r="W49" i="18"/>
  <c r="V50" i="18"/>
  <c r="W50" i="18"/>
  <c r="V51" i="18"/>
  <c r="W51" i="18"/>
  <c r="V52" i="18"/>
  <c r="W52" i="18"/>
  <c r="V53" i="18"/>
  <c r="W53" i="18"/>
  <c r="V54" i="18"/>
  <c r="W54" i="18"/>
  <c r="V55" i="18"/>
  <c r="W55" i="18"/>
  <c r="V56" i="18"/>
  <c r="W56" i="18"/>
  <c r="V57" i="18"/>
  <c r="W57" i="18"/>
  <c r="V58" i="18"/>
  <c r="W58" i="18"/>
  <c r="V59" i="18"/>
  <c r="W59" i="18"/>
  <c r="V60" i="18"/>
  <c r="W60" i="18"/>
  <c r="V61" i="18"/>
  <c r="W61" i="18"/>
  <c r="V62" i="18"/>
  <c r="W62" i="18"/>
  <c r="V63" i="18"/>
  <c r="W63" i="18"/>
  <c r="V64" i="18"/>
  <c r="W64" i="18"/>
  <c r="V65" i="18"/>
  <c r="W65" i="18"/>
  <c r="V66" i="18"/>
  <c r="W66" i="18"/>
  <c r="V67" i="18"/>
  <c r="W67" i="18"/>
  <c r="V68" i="18"/>
  <c r="W68" i="18"/>
  <c r="V69" i="18"/>
  <c r="W69" i="18"/>
  <c r="V70" i="18"/>
  <c r="W70" i="18"/>
  <c r="V71" i="18"/>
  <c r="W71" i="18"/>
  <c r="V72" i="18"/>
  <c r="W72" i="18"/>
  <c r="V73" i="18"/>
  <c r="W73" i="18"/>
  <c r="V74" i="18"/>
  <c r="W74" i="18"/>
  <c r="V75" i="18"/>
  <c r="W75" i="18"/>
  <c r="V76" i="18"/>
  <c r="W76" i="18"/>
  <c r="V77" i="18"/>
  <c r="W77" i="18"/>
  <c r="V78" i="18"/>
  <c r="W78" i="18"/>
  <c r="V79" i="18"/>
  <c r="W79" i="18"/>
  <c r="V80" i="18"/>
  <c r="W80" i="18"/>
  <c r="V81" i="18"/>
  <c r="W81" i="18"/>
  <c r="V82" i="18"/>
  <c r="W82" i="18"/>
  <c r="V83" i="18"/>
  <c r="W83" i="18"/>
  <c r="V84" i="18"/>
  <c r="W84" i="18"/>
  <c r="V85" i="18"/>
  <c r="W85" i="18"/>
  <c r="V86" i="18"/>
  <c r="W86" i="18"/>
  <c r="V87" i="18"/>
  <c r="W87" i="18"/>
  <c r="V88" i="18"/>
  <c r="W88" i="18"/>
  <c r="V89" i="18"/>
  <c r="W89" i="18"/>
  <c r="V90" i="18"/>
  <c r="W90" i="18"/>
  <c r="V91" i="18"/>
  <c r="W91" i="18"/>
  <c r="V92" i="18"/>
  <c r="W92" i="18"/>
  <c r="V93" i="18"/>
  <c r="W93" i="18"/>
  <c r="V94" i="18"/>
  <c r="W94" i="18"/>
  <c r="V95" i="18"/>
  <c r="W95" i="18"/>
  <c r="V96" i="18"/>
  <c r="W96" i="18"/>
  <c r="V97" i="18"/>
  <c r="W97" i="18"/>
  <c r="V98" i="18"/>
  <c r="W98" i="18"/>
  <c r="V99" i="18"/>
  <c r="W99" i="18"/>
  <c r="V100" i="18"/>
  <c r="W100" i="18"/>
  <c r="V101" i="18"/>
  <c r="W101" i="18"/>
  <c r="V102" i="18"/>
  <c r="W102" i="18"/>
  <c r="V103" i="18"/>
  <c r="W103" i="18"/>
  <c r="V104" i="18"/>
  <c r="W104" i="18"/>
  <c r="V105" i="18"/>
  <c r="W105" i="18"/>
  <c r="V106" i="18"/>
  <c r="W106" i="18"/>
  <c r="V107" i="18"/>
  <c r="W107" i="18"/>
  <c r="V108" i="18"/>
  <c r="W108" i="18"/>
  <c r="V109" i="18"/>
  <c r="W109" i="18"/>
  <c r="V110" i="18"/>
  <c r="W110" i="18"/>
  <c r="V111" i="18"/>
  <c r="W111" i="18"/>
  <c r="V112" i="18"/>
  <c r="W112" i="18"/>
  <c r="V113" i="18"/>
  <c r="W113" i="18"/>
  <c r="V114" i="18"/>
  <c r="W114" i="18"/>
  <c r="V115" i="18"/>
  <c r="W115" i="18"/>
  <c r="V116" i="18"/>
  <c r="W116" i="18"/>
  <c r="V117" i="18"/>
  <c r="W117" i="18"/>
  <c r="V118" i="18"/>
  <c r="W118" i="18"/>
  <c r="V119" i="18"/>
  <c r="W119" i="18"/>
  <c r="V120" i="18"/>
  <c r="W120" i="18"/>
  <c r="V121" i="18"/>
  <c r="W121" i="18"/>
  <c r="V122" i="18"/>
  <c r="W122" i="18"/>
  <c r="V123" i="18"/>
  <c r="W123" i="18"/>
  <c r="V124" i="18"/>
  <c r="W124" i="18"/>
  <c r="V6" i="18"/>
  <c r="W6" i="18"/>
  <c r="V7" i="18"/>
  <c r="W7" i="18"/>
  <c r="V8" i="18"/>
  <c r="W8" i="18"/>
  <c r="V9" i="18"/>
  <c r="W9" i="18"/>
  <c r="W5" i="18"/>
  <c r="V5" i="18"/>
  <c r="J80" i="18" l="1"/>
  <c r="J34" i="18"/>
  <c r="I38" i="18"/>
  <c r="I54" i="18"/>
  <c r="J110" i="18"/>
  <c r="J101" i="18"/>
  <c r="I79" i="18"/>
  <c r="J63" i="18"/>
  <c r="J54" i="18"/>
  <c r="I44" i="18"/>
  <c r="J84" i="18"/>
  <c r="I88" i="18"/>
  <c r="I31" i="18"/>
  <c r="I47" i="18"/>
  <c r="J71" i="18"/>
  <c r="I85" i="18"/>
  <c r="J107" i="18"/>
  <c r="J90" i="18"/>
  <c r="I103" i="18"/>
  <c r="J88" i="18"/>
  <c r="I67" i="18"/>
  <c r="J123" i="18"/>
  <c r="J96" i="18"/>
  <c r="I97" i="18"/>
  <c r="I77" i="18"/>
  <c r="I71" i="18"/>
  <c r="I74" i="18"/>
  <c r="I106" i="18"/>
  <c r="I121" i="18"/>
  <c r="I99" i="18"/>
  <c r="I60" i="18"/>
  <c r="J56" i="18"/>
  <c r="J116" i="18"/>
  <c r="J92" i="18"/>
  <c r="J98" i="18"/>
  <c r="J55" i="18"/>
  <c r="I41" i="18"/>
  <c r="J41" i="18"/>
  <c r="J53" i="18"/>
  <c r="J32" i="18"/>
  <c r="J111" i="18"/>
  <c r="I76" i="18"/>
  <c r="I108" i="18"/>
  <c r="I59" i="18"/>
  <c r="I122" i="18"/>
  <c r="J50" i="18"/>
  <c r="J43" i="18"/>
  <c r="I69" i="18"/>
  <c r="J31" i="18"/>
  <c r="I66" i="18"/>
  <c r="J83" i="18"/>
  <c r="J120" i="18"/>
  <c r="R128" i="18"/>
  <c r="J10" i="8" s="1"/>
  <c r="L10" i="8" s="1"/>
  <c r="R127" i="18"/>
  <c r="J9" i="8" s="1"/>
  <c r="L9" i="8" s="1"/>
  <c r="X122" i="18"/>
  <c r="X114" i="18"/>
  <c r="X110" i="18"/>
  <c r="X106" i="18"/>
  <c r="X118" i="18"/>
  <c r="X123" i="18"/>
  <c r="X119" i="18"/>
  <c r="X115" i="18"/>
  <c r="X111" i="18"/>
  <c r="X107" i="18"/>
  <c r="X124" i="18"/>
  <c r="X120" i="18"/>
  <c r="X116" i="18"/>
  <c r="X112" i="18"/>
  <c r="X108" i="18"/>
  <c r="X6" i="18"/>
  <c r="L6" i="18" s="1"/>
  <c r="X121" i="18"/>
  <c r="X117" i="18"/>
  <c r="X113" i="18"/>
  <c r="X109" i="18"/>
  <c r="X7" i="18"/>
  <c r="X104" i="18"/>
  <c r="X100" i="18"/>
  <c r="X96" i="18"/>
  <c r="X92" i="18"/>
  <c r="X88" i="18"/>
  <c r="X84" i="18"/>
  <c r="X80" i="18"/>
  <c r="X76" i="18"/>
  <c r="X72" i="18"/>
  <c r="X68" i="18"/>
  <c r="X64" i="18"/>
  <c r="X60" i="18"/>
  <c r="X56" i="18"/>
  <c r="X52" i="18"/>
  <c r="X48" i="18"/>
  <c r="X44" i="18"/>
  <c r="X40" i="18"/>
  <c r="X36" i="18"/>
  <c r="X8" i="18"/>
  <c r="X9" i="18"/>
  <c r="X32" i="18"/>
  <c r="X28" i="18"/>
  <c r="X24" i="18"/>
  <c r="X20" i="18"/>
  <c r="X16" i="18"/>
  <c r="X12" i="18"/>
  <c r="X105" i="18"/>
  <c r="X101" i="18"/>
  <c r="X97" i="18"/>
  <c r="X93" i="18"/>
  <c r="X89" i="18"/>
  <c r="X85" i="18"/>
  <c r="X81" i="18"/>
  <c r="X77" i="18"/>
  <c r="X73" i="18"/>
  <c r="X69" i="18"/>
  <c r="X65" i="18"/>
  <c r="X61" i="18"/>
  <c r="X57" i="18"/>
  <c r="X53" i="18"/>
  <c r="X49" i="18"/>
  <c r="X45" i="18"/>
  <c r="X41" i="18"/>
  <c r="X37" i="18"/>
  <c r="X33" i="18"/>
  <c r="X29" i="18"/>
  <c r="M29" i="18" s="1"/>
  <c r="X25" i="18"/>
  <c r="X21" i="18"/>
  <c r="X17" i="18"/>
  <c r="M17" i="18" s="1"/>
  <c r="X13" i="18"/>
  <c r="X102" i="18"/>
  <c r="X98" i="18"/>
  <c r="X94" i="18"/>
  <c r="X90" i="18"/>
  <c r="X86" i="18"/>
  <c r="X82" i="18"/>
  <c r="X78" i="18"/>
  <c r="X74" i="18"/>
  <c r="X70" i="18"/>
  <c r="X66" i="18"/>
  <c r="X62" i="18"/>
  <c r="X58" i="18"/>
  <c r="X54" i="18"/>
  <c r="X50" i="18"/>
  <c r="X46" i="18"/>
  <c r="X42" i="18"/>
  <c r="X38" i="18"/>
  <c r="X34" i="18"/>
  <c r="X30" i="18"/>
  <c r="X26" i="18"/>
  <c r="X22" i="18"/>
  <c r="X18" i="18"/>
  <c r="X14" i="18"/>
  <c r="X10" i="18"/>
  <c r="X103" i="18"/>
  <c r="X99" i="18"/>
  <c r="X95" i="18"/>
  <c r="X91" i="18"/>
  <c r="X87" i="18"/>
  <c r="X83" i="18"/>
  <c r="X79" i="18"/>
  <c r="X75" i="18"/>
  <c r="X71" i="18"/>
  <c r="X67" i="18"/>
  <c r="X63" i="18"/>
  <c r="X59" i="18"/>
  <c r="X55" i="18"/>
  <c r="X51" i="18"/>
  <c r="X47" i="18"/>
  <c r="X43" i="18"/>
  <c r="X39" i="18"/>
  <c r="X35" i="18"/>
  <c r="X31" i="18"/>
  <c r="X27" i="18"/>
  <c r="X23" i="18"/>
  <c r="X19" i="18"/>
  <c r="X15" i="18"/>
  <c r="X11" i="18"/>
  <c r="X5" i="18"/>
  <c r="L5" i="18" s="1"/>
  <c r="M18" i="18" l="1"/>
  <c r="L18" i="18"/>
  <c r="I18" i="18" s="1"/>
  <c r="M21" i="18"/>
  <c r="J21" i="18" s="1"/>
  <c r="L21" i="18"/>
  <c r="M20" i="18"/>
  <c r="J20" i="18" s="1"/>
  <c r="L20" i="18"/>
  <c r="M22" i="18"/>
  <c r="J22" i="18" s="1"/>
  <c r="L22" i="18"/>
  <c r="M25" i="18"/>
  <c r="L25" i="18"/>
  <c r="I25" i="18" s="1"/>
  <c r="M24" i="18"/>
  <c r="J24" i="18" s="1"/>
  <c r="L24" i="18"/>
  <c r="M19" i="18"/>
  <c r="L19" i="18"/>
  <c r="I19" i="18" s="1"/>
  <c r="M26" i="18"/>
  <c r="J26" i="18" s="1"/>
  <c r="L26" i="18"/>
  <c r="M23" i="18"/>
  <c r="L23" i="18"/>
  <c r="I23" i="18" s="1"/>
  <c r="M27" i="18"/>
  <c r="J27" i="18" s="1"/>
  <c r="L27" i="18"/>
  <c r="M28" i="18"/>
  <c r="J28" i="18" s="1"/>
  <c r="L28" i="18"/>
  <c r="I28" i="18" s="1"/>
  <c r="M13" i="18"/>
  <c r="J13" i="18" s="1"/>
  <c r="L13" i="18"/>
  <c r="I13" i="18" s="1"/>
  <c r="M12" i="18"/>
  <c r="L12" i="18"/>
  <c r="I12" i="18" s="1"/>
  <c r="M11" i="18"/>
  <c r="L11" i="18"/>
  <c r="I11" i="18" s="1"/>
  <c r="M15" i="18"/>
  <c r="J15" i="18" s="1"/>
  <c r="L15" i="18"/>
  <c r="I15" i="18" s="1"/>
  <c r="M16" i="18"/>
  <c r="J16" i="18" s="1"/>
  <c r="L16" i="18"/>
  <c r="I16" i="18" s="1"/>
  <c r="M14" i="18"/>
  <c r="L14" i="18"/>
  <c r="I14" i="18" s="1"/>
  <c r="J61" i="18"/>
  <c r="J73" i="18"/>
  <c r="I62" i="18"/>
  <c r="M10" i="18"/>
  <c r="J10" i="18" s="1"/>
  <c r="L10" i="18"/>
  <c r="I10" i="18" s="1"/>
  <c r="M9" i="18"/>
  <c r="J9" i="18" s="1"/>
  <c r="L9" i="18"/>
  <c r="I9" i="18" s="1"/>
  <c r="I78" i="18"/>
  <c r="J77" i="18"/>
  <c r="I61" i="18"/>
  <c r="I90" i="18"/>
  <c r="I96" i="18"/>
  <c r="J62" i="18"/>
  <c r="J104" i="18"/>
  <c r="I92" i="18"/>
  <c r="I53" i="18"/>
  <c r="I22" i="18"/>
  <c r="I32" i="18"/>
  <c r="I94" i="18"/>
  <c r="J59" i="18"/>
  <c r="J86" i="18"/>
  <c r="I51" i="18"/>
  <c r="J67" i="18"/>
  <c r="J93" i="18"/>
  <c r="I123" i="18"/>
  <c r="I42" i="18"/>
  <c r="I91" i="18"/>
  <c r="J64" i="18"/>
  <c r="I70" i="18"/>
  <c r="J81" i="18"/>
  <c r="I81" i="18"/>
  <c r="J44" i="18"/>
  <c r="J102" i="18"/>
  <c r="J42" i="18"/>
  <c r="J68" i="18"/>
  <c r="J19" i="18"/>
  <c r="I64" i="18"/>
  <c r="J48" i="18"/>
  <c r="I68" i="18"/>
  <c r="J51" i="18"/>
  <c r="I39" i="18"/>
  <c r="I100" i="18"/>
  <c r="I80" i="18"/>
  <c r="I117" i="18"/>
  <c r="I40" i="18"/>
  <c r="J25" i="18"/>
  <c r="I55" i="18"/>
  <c r="J105" i="18"/>
  <c r="I72" i="18"/>
  <c r="J119" i="18"/>
  <c r="I86" i="18"/>
  <c r="J89" i="18"/>
  <c r="I20" i="18"/>
  <c r="I50" i="18"/>
  <c r="I113" i="18"/>
  <c r="I37" i="18"/>
  <c r="I17" i="18"/>
  <c r="J65" i="18"/>
  <c r="J38" i="18"/>
  <c r="I110" i="18"/>
  <c r="J45" i="18"/>
  <c r="I124" i="18"/>
  <c r="J95" i="18"/>
  <c r="J18" i="18"/>
  <c r="J124" i="18"/>
  <c r="J106" i="18"/>
  <c r="I75" i="18"/>
  <c r="I35" i="18"/>
  <c r="J113" i="18"/>
  <c r="I87" i="18"/>
  <c r="J52" i="18"/>
  <c r="I56" i="18"/>
  <c r="J115" i="18"/>
  <c r="I107" i="18"/>
  <c r="J109" i="18"/>
  <c r="J12" i="18"/>
  <c r="J118" i="18"/>
  <c r="I33" i="18"/>
  <c r="J97" i="18"/>
  <c r="J76" i="18"/>
  <c r="J36" i="18"/>
  <c r="J78" i="18"/>
  <c r="I95" i="18"/>
  <c r="I43" i="18"/>
  <c r="I24" i="18"/>
  <c r="J37" i="18"/>
  <c r="I29" i="18"/>
  <c r="J11" i="18"/>
  <c r="J75" i="18"/>
  <c r="I58" i="18"/>
  <c r="I109" i="18"/>
  <c r="I89" i="18"/>
  <c r="I45" i="18"/>
  <c r="I116" i="18"/>
  <c r="I82" i="18"/>
  <c r="I104" i="18"/>
  <c r="I46" i="18"/>
  <c r="I57" i="18"/>
  <c r="I98" i="18"/>
  <c r="J30" i="18"/>
  <c r="J40" i="18"/>
  <c r="I26" i="18"/>
  <c r="I73" i="18"/>
  <c r="J94" i="18"/>
  <c r="I27" i="18"/>
  <c r="J46" i="18"/>
  <c r="J69" i="18"/>
  <c r="I111" i="18"/>
  <c r="I65" i="18"/>
  <c r="J14" i="18"/>
  <c r="J66" i="18"/>
  <c r="J112" i="18"/>
  <c r="J58" i="18"/>
  <c r="J122" i="18"/>
  <c r="I120" i="18"/>
  <c r="I21" i="18"/>
  <c r="J57" i="18"/>
  <c r="J91" i="18"/>
  <c r="I52" i="18"/>
  <c r="J87" i="18"/>
  <c r="J29" i="18"/>
  <c r="I49" i="18"/>
  <c r="I34" i="18"/>
  <c r="I114" i="18"/>
  <c r="J79" i="18"/>
  <c r="I119" i="18"/>
  <c r="I118" i="18"/>
  <c r="J103" i="18"/>
  <c r="J99" i="18"/>
  <c r="I102" i="18"/>
  <c r="I63" i="18"/>
  <c r="I48" i="18"/>
  <c r="J114" i="18"/>
  <c r="I115" i="18"/>
  <c r="I101" i="18"/>
  <c r="J49" i="18"/>
  <c r="J35" i="18"/>
  <c r="J121" i="18"/>
  <c r="I93" i="18"/>
  <c r="J85" i="18"/>
  <c r="I83" i="18"/>
  <c r="J82" i="18"/>
  <c r="J100" i="18"/>
  <c r="J60" i="18"/>
  <c r="J33" i="18"/>
  <c r="J74" i="18"/>
  <c r="J23" i="18"/>
  <c r="J108" i="18"/>
  <c r="I36" i="18"/>
  <c r="I30" i="18"/>
  <c r="J17" i="18"/>
  <c r="I105" i="18"/>
  <c r="J47" i="18"/>
  <c r="J117" i="18"/>
  <c r="I84" i="18"/>
  <c r="J70" i="18"/>
  <c r="J39" i="18"/>
  <c r="J72" i="18"/>
  <c r="I112" i="18"/>
  <c r="L8" i="18"/>
  <c r="I8" i="18" s="1"/>
  <c r="M8" i="18"/>
  <c r="J8" i="18" s="1"/>
  <c r="M5" i="18"/>
  <c r="J5" i="18" s="1"/>
  <c r="I5" i="18"/>
  <c r="M6" i="18"/>
  <c r="J6" i="18" s="1"/>
  <c r="I6" i="18"/>
  <c r="M7" i="18"/>
  <c r="J7" i="18" s="1"/>
  <c r="L7" i="18"/>
  <c r="I7" i="18" s="1"/>
  <c r="D3" i="20" l="1"/>
  <c r="D5" i="20"/>
  <c r="D6" i="20"/>
  <c r="D8" i="20"/>
  <c r="D10" i="20"/>
  <c r="D12" i="20"/>
  <c r="D13" i="20"/>
  <c r="D16" i="20"/>
  <c r="D18" i="20"/>
  <c r="D20" i="20"/>
  <c r="D21" i="20"/>
  <c r="D22" i="20"/>
  <c r="D24" i="20"/>
  <c r="W3" i="20"/>
  <c r="W5" i="20"/>
  <c r="W6" i="20"/>
  <c r="W8" i="20"/>
  <c r="W10" i="20"/>
  <c r="W12" i="20"/>
  <c r="W13" i="20"/>
  <c r="W16" i="20"/>
  <c r="W18" i="20"/>
  <c r="W20" i="20"/>
  <c r="W21" i="20"/>
  <c r="W22" i="20"/>
  <c r="W24" i="20"/>
  <c r="W2" i="20"/>
  <c r="D2" i="20" l="1"/>
  <c r="D2" i="18" l="1"/>
  <c r="C53" i="10"/>
  <c r="D53" i="10"/>
  <c r="E53" i="10"/>
  <c r="F53" i="10"/>
  <c r="G53" i="10"/>
  <c r="K53" i="10" s="1"/>
  <c r="H53" i="10"/>
  <c r="L53" i="10" s="1"/>
  <c r="C54" i="10"/>
  <c r="D54" i="10"/>
  <c r="E54" i="10"/>
  <c r="F54" i="10"/>
  <c r="G54" i="10"/>
  <c r="K54" i="10" s="1"/>
  <c r="H54" i="10"/>
  <c r="L54" i="10" s="1"/>
  <c r="C55" i="10"/>
  <c r="D55" i="10"/>
  <c r="E55" i="10"/>
  <c r="F55" i="10"/>
  <c r="G55" i="10"/>
  <c r="K55" i="10" s="1"/>
  <c r="H55" i="10"/>
  <c r="L55" i="10" s="1"/>
  <c r="C56" i="10"/>
  <c r="D56" i="10"/>
  <c r="E56" i="10"/>
  <c r="F56" i="10"/>
  <c r="G56" i="10"/>
  <c r="K56" i="10" s="1"/>
  <c r="H56" i="10"/>
  <c r="L56" i="10" s="1"/>
  <c r="C57" i="10"/>
  <c r="D57" i="10"/>
  <c r="E57" i="10"/>
  <c r="F57" i="10"/>
  <c r="G57" i="10"/>
  <c r="K57" i="10" s="1"/>
  <c r="H57" i="10"/>
  <c r="L57" i="10" s="1"/>
  <c r="C58" i="10"/>
  <c r="D58" i="10"/>
  <c r="E58" i="10"/>
  <c r="F58" i="10"/>
  <c r="G58" i="10"/>
  <c r="K58" i="10" s="1"/>
  <c r="H58" i="10"/>
  <c r="L58" i="10" s="1"/>
  <c r="C59" i="10"/>
  <c r="D59" i="10"/>
  <c r="E59" i="10"/>
  <c r="F59" i="10"/>
  <c r="G59" i="10"/>
  <c r="K59" i="10" s="1"/>
  <c r="H59" i="10"/>
  <c r="L59" i="10" s="1"/>
  <c r="C60" i="10"/>
  <c r="D60" i="10"/>
  <c r="E60" i="10"/>
  <c r="F60" i="10"/>
  <c r="G60" i="10"/>
  <c r="K60" i="10" s="1"/>
  <c r="H60" i="10"/>
  <c r="L60" i="10" s="1"/>
  <c r="C61" i="10"/>
  <c r="D61" i="10"/>
  <c r="E61" i="10"/>
  <c r="F61" i="10"/>
  <c r="G61" i="10"/>
  <c r="K61" i="10" s="1"/>
  <c r="H61" i="10"/>
  <c r="L61" i="10" s="1"/>
  <c r="C62" i="10"/>
  <c r="D62" i="10"/>
  <c r="E62" i="10"/>
  <c r="F62" i="10"/>
  <c r="G62" i="10"/>
  <c r="K62" i="10" s="1"/>
  <c r="H62" i="10"/>
  <c r="L62" i="10" s="1"/>
  <c r="C63" i="10"/>
  <c r="D63" i="10"/>
  <c r="E63" i="10"/>
  <c r="F63" i="10"/>
  <c r="G63" i="10"/>
  <c r="K63" i="10" s="1"/>
  <c r="H63" i="10"/>
  <c r="L63" i="10" s="1"/>
  <c r="C64" i="10"/>
  <c r="D64" i="10"/>
  <c r="E64" i="10"/>
  <c r="F64" i="10"/>
  <c r="G64" i="10"/>
  <c r="K64" i="10" s="1"/>
  <c r="H64" i="10"/>
  <c r="L64" i="10" s="1"/>
  <c r="C65" i="10"/>
  <c r="D65" i="10"/>
  <c r="E65" i="10"/>
  <c r="F65" i="10"/>
  <c r="G65" i="10"/>
  <c r="K65" i="10" s="1"/>
  <c r="H65" i="10"/>
  <c r="L65" i="10" s="1"/>
  <c r="C66" i="10"/>
  <c r="D66" i="10"/>
  <c r="E66" i="10"/>
  <c r="F66" i="10"/>
  <c r="G66" i="10"/>
  <c r="K66" i="10" s="1"/>
  <c r="H66" i="10"/>
  <c r="L66" i="10" s="1"/>
  <c r="C67" i="10"/>
  <c r="D67" i="10"/>
  <c r="E67" i="10"/>
  <c r="F67" i="10"/>
  <c r="G67" i="10"/>
  <c r="K67" i="10" s="1"/>
  <c r="H67" i="10"/>
  <c r="L67" i="10" s="1"/>
  <c r="C68" i="10"/>
  <c r="D68" i="10"/>
  <c r="E68" i="10"/>
  <c r="F68" i="10"/>
  <c r="G68" i="10"/>
  <c r="K68" i="10" s="1"/>
  <c r="H68" i="10"/>
  <c r="L68" i="10" s="1"/>
  <c r="C69" i="10"/>
  <c r="D69" i="10"/>
  <c r="E69" i="10"/>
  <c r="F69" i="10"/>
  <c r="G69" i="10"/>
  <c r="K69" i="10" s="1"/>
  <c r="H69" i="10"/>
  <c r="L69" i="10" s="1"/>
  <c r="C70" i="10"/>
  <c r="D70" i="10"/>
  <c r="E70" i="10"/>
  <c r="F70" i="10"/>
  <c r="G70" i="10"/>
  <c r="K70" i="10" s="1"/>
  <c r="H70" i="10"/>
  <c r="L70" i="10" s="1"/>
  <c r="C71" i="10"/>
  <c r="D71" i="10"/>
  <c r="E71" i="10"/>
  <c r="F71" i="10"/>
  <c r="G71" i="10"/>
  <c r="K71" i="10" s="1"/>
  <c r="H71" i="10"/>
  <c r="L71" i="10" s="1"/>
  <c r="C72" i="10"/>
  <c r="D72" i="10"/>
  <c r="E72" i="10"/>
  <c r="F72" i="10"/>
  <c r="G72" i="10"/>
  <c r="K72" i="10" s="1"/>
  <c r="H72" i="10"/>
  <c r="L72" i="10" s="1"/>
  <c r="C73" i="10"/>
  <c r="D73" i="10"/>
  <c r="E73" i="10"/>
  <c r="F73" i="10"/>
  <c r="G73" i="10"/>
  <c r="K73" i="10" s="1"/>
  <c r="H73" i="10"/>
  <c r="L73" i="10" s="1"/>
  <c r="C74" i="10"/>
  <c r="D74" i="10"/>
  <c r="E74" i="10"/>
  <c r="F74" i="10"/>
  <c r="G74" i="10"/>
  <c r="K74" i="10" s="1"/>
  <c r="H74" i="10"/>
  <c r="L74" i="10" s="1"/>
  <c r="C75" i="10"/>
  <c r="D75" i="10"/>
  <c r="E75" i="10"/>
  <c r="F75" i="10"/>
  <c r="G75" i="10"/>
  <c r="K75" i="10" s="1"/>
  <c r="H75" i="10"/>
  <c r="L75" i="10" s="1"/>
  <c r="C76" i="10"/>
  <c r="D76" i="10"/>
  <c r="E76" i="10"/>
  <c r="F76" i="10"/>
  <c r="G76" i="10"/>
  <c r="K76" i="10" s="1"/>
  <c r="H76" i="10"/>
  <c r="L76" i="10" s="1"/>
  <c r="C77" i="10"/>
  <c r="D77" i="10"/>
  <c r="E77" i="10"/>
  <c r="F77" i="10"/>
  <c r="G77" i="10"/>
  <c r="K77" i="10" s="1"/>
  <c r="H77" i="10"/>
  <c r="L77" i="10" s="1"/>
  <c r="C78" i="10"/>
  <c r="D78" i="10"/>
  <c r="E78" i="10"/>
  <c r="F78" i="10"/>
  <c r="G78" i="10"/>
  <c r="K78" i="10" s="1"/>
  <c r="H78" i="10"/>
  <c r="L78" i="10" s="1"/>
  <c r="C79" i="10"/>
  <c r="D79" i="10"/>
  <c r="E79" i="10"/>
  <c r="F79" i="10"/>
  <c r="G79" i="10"/>
  <c r="K79" i="10" s="1"/>
  <c r="H79" i="10"/>
  <c r="L79" i="10" s="1"/>
  <c r="C80" i="10"/>
  <c r="D80" i="10"/>
  <c r="E80" i="10"/>
  <c r="F80" i="10"/>
  <c r="G80" i="10"/>
  <c r="K80" i="10" s="1"/>
  <c r="H80" i="10"/>
  <c r="L80" i="10" s="1"/>
  <c r="C81" i="10"/>
  <c r="D81" i="10"/>
  <c r="E81" i="10"/>
  <c r="F81" i="10"/>
  <c r="G81" i="10"/>
  <c r="K81" i="10" s="1"/>
  <c r="H81" i="10"/>
  <c r="L81" i="10" s="1"/>
  <c r="C82" i="10"/>
  <c r="D82" i="10"/>
  <c r="E82" i="10"/>
  <c r="F82" i="10"/>
  <c r="G82" i="10"/>
  <c r="K82" i="10" s="1"/>
  <c r="H82" i="10"/>
  <c r="L82" i="10" s="1"/>
  <c r="C83" i="10"/>
  <c r="D83" i="10"/>
  <c r="E83" i="10"/>
  <c r="F83" i="10"/>
  <c r="G83" i="10"/>
  <c r="K83" i="10" s="1"/>
  <c r="H83" i="10"/>
  <c r="L83" i="10" s="1"/>
  <c r="C84" i="10"/>
  <c r="D84" i="10"/>
  <c r="E84" i="10"/>
  <c r="F84" i="10"/>
  <c r="G84" i="10"/>
  <c r="K84" i="10" s="1"/>
  <c r="H84" i="10"/>
  <c r="L84" i="10" s="1"/>
  <c r="C85" i="10"/>
  <c r="D85" i="10"/>
  <c r="E85" i="10"/>
  <c r="F85" i="10"/>
  <c r="G85" i="10"/>
  <c r="K85" i="10" s="1"/>
  <c r="H85" i="10"/>
  <c r="L85" i="10" s="1"/>
  <c r="C86" i="10"/>
  <c r="D86" i="10"/>
  <c r="E86" i="10"/>
  <c r="F86" i="10"/>
  <c r="G86" i="10"/>
  <c r="K86" i="10" s="1"/>
  <c r="H86" i="10"/>
  <c r="L86" i="10" s="1"/>
  <c r="C87" i="10"/>
  <c r="D87" i="10"/>
  <c r="E87" i="10"/>
  <c r="F87" i="10"/>
  <c r="G87" i="10"/>
  <c r="K87" i="10" s="1"/>
  <c r="H87" i="10"/>
  <c r="L87" i="10" s="1"/>
  <c r="C88" i="10"/>
  <c r="D88" i="10"/>
  <c r="E88" i="10"/>
  <c r="F88" i="10"/>
  <c r="G88" i="10"/>
  <c r="K88" i="10" s="1"/>
  <c r="H88" i="10"/>
  <c r="L88" i="10" s="1"/>
  <c r="C89" i="10"/>
  <c r="D89" i="10"/>
  <c r="E89" i="10"/>
  <c r="F89" i="10"/>
  <c r="G89" i="10"/>
  <c r="K89" i="10" s="1"/>
  <c r="H89" i="10"/>
  <c r="L89" i="10" s="1"/>
  <c r="C90" i="10"/>
  <c r="D90" i="10"/>
  <c r="E90" i="10"/>
  <c r="F90" i="10"/>
  <c r="G90" i="10"/>
  <c r="K90" i="10" s="1"/>
  <c r="H90" i="10"/>
  <c r="L90" i="10" s="1"/>
  <c r="C91" i="10"/>
  <c r="D91" i="10"/>
  <c r="E91" i="10"/>
  <c r="F91" i="10"/>
  <c r="G91" i="10"/>
  <c r="K91" i="10" s="1"/>
  <c r="H91" i="10"/>
  <c r="L91" i="10" s="1"/>
  <c r="C92" i="10"/>
  <c r="D92" i="10"/>
  <c r="E92" i="10"/>
  <c r="F92" i="10"/>
  <c r="G92" i="10"/>
  <c r="K92" i="10" s="1"/>
  <c r="H92" i="10"/>
  <c r="L92" i="10" s="1"/>
  <c r="C93" i="10"/>
  <c r="D93" i="10"/>
  <c r="E93" i="10"/>
  <c r="F93" i="10"/>
  <c r="G93" i="10"/>
  <c r="K93" i="10" s="1"/>
  <c r="H93" i="10"/>
  <c r="L93" i="10" s="1"/>
  <c r="C94" i="10"/>
  <c r="D94" i="10"/>
  <c r="E94" i="10"/>
  <c r="F94" i="10"/>
  <c r="G94" i="10"/>
  <c r="K94" i="10" s="1"/>
  <c r="H94" i="10"/>
  <c r="L94" i="10" s="1"/>
  <c r="C95" i="10"/>
  <c r="D95" i="10"/>
  <c r="E95" i="10"/>
  <c r="F95" i="10"/>
  <c r="G95" i="10"/>
  <c r="K95" i="10" s="1"/>
  <c r="H95" i="10"/>
  <c r="L95" i="10" s="1"/>
  <c r="C96" i="10"/>
  <c r="D96" i="10"/>
  <c r="E96" i="10"/>
  <c r="F96" i="10"/>
  <c r="G96" i="10"/>
  <c r="K96" i="10" s="1"/>
  <c r="H96" i="10"/>
  <c r="L96" i="10" s="1"/>
  <c r="C97" i="10"/>
  <c r="D97" i="10"/>
  <c r="E97" i="10"/>
  <c r="F97" i="10"/>
  <c r="G97" i="10"/>
  <c r="K97" i="10" s="1"/>
  <c r="H97" i="10"/>
  <c r="L97" i="10" s="1"/>
  <c r="C98" i="10"/>
  <c r="D98" i="10"/>
  <c r="E98" i="10"/>
  <c r="F98" i="10"/>
  <c r="G98" i="10"/>
  <c r="K98" i="10" s="1"/>
  <c r="H98" i="10"/>
  <c r="L98" i="10" s="1"/>
  <c r="C99" i="10"/>
  <c r="D99" i="10"/>
  <c r="E99" i="10"/>
  <c r="F99" i="10"/>
  <c r="G99" i="10"/>
  <c r="K99" i="10" s="1"/>
  <c r="H99" i="10"/>
  <c r="L99" i="10" s="1"/>
  <c r="C100" i="10"/>
  <c r="D100" i="10"/>
  <c r="E100" i="10"/>
  <c r="F100" i="10"/>
  <c r="G100" i="10"/>
  <c r="K100" i="10" s="1"/>
  <c r="H100" i="10"/>
  <c r="L100" i="10" s="1"/>
  <c r="C101" i="10"/>
  <c r="D101" i="10"/>
  <c r="E101" i="10"/>
  <c r="F101" i="10"/>
  <c r="G101" i="10"/>
  <c r="K101" i="10" s="1"/>
  <c r="H101" i="10"/>
  <c r="L101" i="10" s="1"/>
  <c r="C102" i="10"/>
  <c r="D102" i="10"/>
  <c r="E102" i="10"/>
  <c r="F102" i="10"/>
  <c r="G102" i="10"/>
  <c r="K102" i="10" s="1"/>
  <c r="H102" i="10"/>
  <c r="L102" i="10" s="1"/>
  <c r="C103" i="10"/>
  <c r="D103" i="10"/>
  <c r="E103" i="10"/>
  <c r="F103" i="10"/>
  <c r="G103" i="10"/>
  <c r="K103" i="10" s="1"/>
  <c r="H103" i="10"/>
  <c r="L103" i="10" s="1"/>
  <c r="C104" i="10"/>
  <c r="D104" i="10"/>
  <c r="E104" i="10"/>
  <c r="F104" i="10"/>
  <c r="G104" i="10"/>
  <c r="K104" i="10" s="1"/>
  <c r="H104" i="10"/>
  <c r="L104" i="10" s="1"/>
  <c r="C105" i="10"/>
  <c r="D105" i="10"/>
  <c r="E105" i="10"/>
  <c r="F105" i="10"/>
  <c r="G105" i="10"/>
  <c r="K105" i="10" s="1"/>
  <c r="H105" i="10"/>
  <c r="L105" i="10" s="1"/>
  <c r="C106" i="10"/>
  <c r="D106" i="10"/>
  <c r="E106" i="10"/>
  <c r="F106" i="10"/>
  <c r="G106" i="10"/>
  <c r="K106" i="10" s="1"/>
  <c r="H106" i="10"/>
  <c r="L106" i="10" s="1"/>
  <c r="C107" i="10"/>
  <c r="D107" i="10"/>
  <c r="E107" i="10"/>
  <c r="F107" i="10"/>
  <c r="G107" i="10"/>
  <c r="K107" i="10" s="1"/>
  <c r="H107" i="10"/>
  <c r="L107" i="10" s="1"/>
  <c r="C108" i="10"/>
  <c r="D108" i="10"/>
  <c r="E108" i="10"/>
  <c r="F108" i="10"/>
  <c r="G108" i="10"/>
  <c r="K108" i="10" s="1"/>
  <c r="H108" i="10"/>
  <c r="L108" i="10" s="1"/>
  <c r="C109" i="10"/>
  <c r="D109" i="10"/>
  <c r="E109" i="10"/>
  <c r="F109" i="10"/>
  <c r="G109" i="10"/>
  <c r="K109" i="10" s="1"/>
  <c r="H109" i="10"/>
  <c r="L109" i="10" s="1"/>
  <c r="C110" i="10"/>
  <c r="D110" i="10"/>
  <c r="E110" i="10"/>
  <c r="F110" i="10"/>
  <c r="G110" i="10"/>
  <c r="K110" i="10" s="1"/>
  <c r="H110" i="10"/>
  <c r="L110" i="10" s="1"/>
  <c r="C111" i="10"/>
  <c r="D111" i="10"/>
  <c r="E111" i="10"/>
  <c r="F111" i="10"/>
  <c r="G111" i="10"/>
  <c r="K111" i="10" s="1"/>
  <c r="H111" i="10"/>
  <c r="L111" i="10" s="1"/>
  <c r="C112" i="10"/>
  <c r="D112" i="10"/>
  <c r="E112" i="10"/>
  <c r="F112" i="10"/>
  <c r="G112" i="10"/>
  <c r="K112" i="10" s="1"/>
  <c r="H112" i="10"/>
  <c r="L112" i="10" s="1"/>
  <c r="C113" i="10"/>
  <c r="D113" i="10"/>
  <c r="E113" i="10"/>
  <c r="F113" i="10"/>
  <c r="G113" i="10"/>
  <c r="K113" i="10" s="1"/>
  <c r="H113" i="10"/>
  <c r="L113" i="10" s="1"/>
  <c r="C114" i="10"/>
  <c r="D114" i="10"/>
  <c r="E114" i="10"/>
  <c r="F114" i="10"/>
  <c r="G114" i="10"/>
  <c r="K114" i="10" s="1"/>
  <c r="H114" i="10"/>
  <c r="L114" i="10" s="1"/>
  <c r="C115" i="10"/>
  <c r="D115" i="10"/>
  <c r="E115" i="10"/>
  <c r="F115" i="10"/>
  <c r="G115" i="10"/>
  <c r="K115" i="10" s="1"/>
  <c r="H115" i="10"/>
  <c r="L115" i="10" s="1"/>
  <c r="C116" i="10"/>
  <c r="D116" i="10"/>
  <c r="E116" i="10"/>
  <c r="F116" i="10"/>
  <c r="G116" i="10"/>
  <c r="K116" i="10" s="1"/>
  <c r="H116" i="10"/>
  <c r="L116" i="10" s="1"/>
  <c r="C117" i="10"/>
  <c r="D117" i="10"/>
  <c r="E117" i="10"/>
  <c r="F117" i="10"/>
  <c r="G117" i="10"/>
  <c r="K117" i="10" s="1"/>
  <c r="H117" i="10"/>
  <c r="L117" i="10" s="1"/>
  <c r="C118" i="10"/>
  <c r="D118" i="10"/>
  <c r="E118" i="10"/>
  <c r="F118" i="10"/>
  <c r="G118" i="10"/>
  <c r="K118" i="10" s="1"/>
  <c r="H118" i="10"/>
  <c r="L118" i="10" s="1"/>
  <c r="C119" i="10"/>
  <c r="D119" i="10"/>
  <c r="E119" i="10"/>
  <c r="F119" i="10"/>
  <c r="G119" i="10"/>
  <c r="K119" i="10" s="1"/>
  <c r="H119" i="10"/>
  <c r="L119" i="10" s="1"/>
  <c r="C120" i="10"/>
  <c r="D120" i="10"/>
  <c r="E120" i="10"/>
  <c r="F120" i="10"/>
  <c r="G120" i="10"/>
  <c r="K120" i="10" s="1"/>
  <c r="H120" i="10"/>
  <c r="L120" i="10" s="1"/>
  <c r="C121" i="10"/>
  <c r="D121" i="10"/>
  <c r="E121" i="10"/>
  <c r="F121" i="10"/>
  <c r="G121" i="10"/>
  <c r="K121" i="10" s="1"/>
  <c r="H121" i="10"/>
  <c r="L121" i="10" s="1"/>
  <c r="C122" i="10"/>
  <c r="D122" i="10"/>
  <c r="E122" i="10"/>
  <c r="F122" i="10"/>
  <c r="G122" i="10"/>
  <c r="K122" i="10" s="1"/>
  <c r="H122" i="10"/>
  <c r="L122" i="10" s="1"/>
  <c r="C43" i="10"/>
  <c r="D43" i="10"/>
  <c r="E43" i="10"/>
  <c r="F43" i="10"/>
  <c r="G43" i="10"/>
  <c r="K43" i="10" s="1"/>
  <c r="H43" i="10"/>
  <c r="L43" i="10" s="1"/>
  <c r="C44" i="10"/>
  <c r="D44" i="10"/>
  <c r="E44" i="10"/>
  <c r="F44" i="10"/>
  <c r="G44" i="10"/>
  <c r="K44" i="10" s="1"/>
  <c r="H44" i="10"/>
  <c r="L44" i="10" s="1"/>
  <c r="C45" i="10"/>
  <c r="D45" i="10"/>
  <c r="E45" i="10"/>
  <c r="F45" i="10"/>
  <c r="G45" i="10"/>
  <c r="K45" i="10" s="1"/>
  <c r="H45" i="10"/>
  <c r="L45" i="10" s="1"/>
  <c r="C46" i="10"/>
  <c r="D46" i="10"/>
  <c r="E46" i="10"/>
  <c r="F46" i="10"/>
  <c r="G46" i="10"/>
  <c r="K46" i="10" s="1"/>
  <c r="H46" i="10"/>
  <c r="L46" i="10" s="1"/>
  <c r="C47" i="10"/>
  <c r="D47" i="10"/>
  <c r="E47" i="10"/>
  <c r="F47" i="10"/>
  <c r="G47" i="10"/>
  <c r="K47" i="10" s="1"/>
  <c r="H47" i="10"/>
  <c r="L47" i="10" s="1"/>
  <c r="C48" i="10"/>
  <c r="D48" i="10"/>
  <c r="E48" i="10"/>
  <c r="F48" i="10"/>
  <c r="G48" i="10"/>
  <c r="K48" i="10" s="1"/>
  <c r="H48" i="10"/>
  <c r="L48" i="10" s="1"/>
  <c r="C49" i="10"/>
  <c r="D49" i="10"/>
  <c r="E49" i="10"/>
  <c r="F49" i="10"/>
  <c r="G49" i="10"/>
  <c r="K49" i="10" s="1"/>
  <c r="H49" i="10"/>
  <c r="L49" i="10" s="1"/>
  <c r="C50" i="10"/>
  <c r="D50" i="10"/>
  <c r="E50" i="10"/>
  <c r="F50" i="10"/>
  <c r="G50" i="10"/>
  <c r="K50" i="10" s="1"/>
  <c r="H50" i="10"/>
  <c r="L50" i="10" s="1"/>
  <c r="C51" i="10"/>
  <c r="D51" i="10"/>
  <c r="E51" i="10"/>
  <c r="F51" i="10"/>
  <c r="G51" i="10"/>
  <c r="K51" i="10" s="1"/>
  <c r="H51" i="10"/>
  <c r="L51" i="10" s="1"/>
  <c r="C52" i="10"/>
  <c r="D52" i="10"/>
  <c r="E52" i="10"/>
  <c r="F52" i="10"/>
  <c r="G52" i="10"/>
  <c r="K52" i="10" s="1"/>
  <c r="H52" i="10"/>
  <c r="L52" i="10" s="1"/>
  <c r="C4" i="10"/>
  <c r="I4" i="10" s="1"/>
  <c r="D4" i="10"/>
  <c r="E4" i="10"/>
  <c r="F4" i="10"/>
  <c r="C5" i="10"/>
  <c r="I5" i="10" s="1"/>
  <c r="D5" i="10"/>
  <c r="E5" i="10"/>
  <c r="F5" i="10"/>
  <c r="G5" i="10"/>
  <c r="K5" i="10" s="1"/>
  <c r="H5" i="10"/>
  <c r="L5" i="10" s="1"/>
  <c r="C6" i="10"/>
  <c r="D6" i="10"/>
  <c r="E6" i="10"/>
  <c r="F6" i="10"/>
  <c r="G6" i="10"/>
  <c r="K6" i="10" s="1"/>
  <c r="H6" i="10"/>
  <c r="L6" i="10" s="1"/>
  <c r="C7" i="10"/>
  <c r="D7" i="10"/>
  <c r="E7" i="10"/>
  <c r="F7" i="10"/>
  <c r="G7" i="10"/>
  <c r="K7" i="10" s="1"/>
  <c r="H7" i="10"/>
  <c r="L7" i="10" s="1"/>
  <c r="C8" i="10"/>
  <c r="D8" i="10"/>
  <c r="E8" i="10"/>
  <c r="F8" i="10"/>
  <c r="G8" i="10"/>
  <c r="K8" i="10" s="1"/>
  <c r="H8" i="10"/>
  <c r="L8" i="10" s="1"/>
  <c r="C9" i="10"/>
  <c r="D9" i="10"/>
  <c r="E9" i="10"/>
  <c r="F9" i="10"/>
  <c r="G9" i="10"/>
  <c r="K9" i="10" s="1"/>
  <c r="H9" i="10"/>
  <c r="L9" i="10" s="1"/>
  <c r="C10" i="10"/>
  <c r="D10" i="10"/>
  <c r="E10" i="10"/>
  <c r="F10" i="10"/>
  <c r="G10" i="10"/>
  <c r="K10" i="10" s="1"/>
  <c r="H10" i="10"/>
  <c r="L10" i="10" s="1"/>
  <c r="C11" i="10"/>
  <c r="D11" i="10"/>
  <c r="E11" i="10"/>
  <c r="F11" i="10"/>
  <c r="G11" i="10"/>
  <c r="K11" i="10" s="1"/>
  <c r="H11" i="10"/>
  <c r="L11" i="10" s="1"/>
  <c r="C12" i="10"/>
  <c r="D12" i="10"/>
  <c r="E12" i="10"/>
  <c r="F12" i="10"/>
  <c r="G12" i="10"/>
  <c r="K12" i="10" s="1"/>
  <c r="H12" i="10"/>
  <c r="L12" i="10" s="1"/>
  <c r="C13" i="10"/>
  <c r="D13" i="10"/>
  <c r="E13" i="10"/>
  <c r="F13" i="10"/>
  <c r="G13" i="10"/>
  <c r="K13" i="10" s="1"/>
  <c r="H13" i="10"/>
  <c r="L13" i="10" s="1"/>
  <c r="C14" i="10"/>
  <c r="D14" i="10"/>
  <c r="E14" i="10"/>
  <c r="F14" i="10"/>
  <c r="G14" i="10"/>
  <c r="K14" i="10" s="1"/>
  <c r="H14" i="10"/>
  <c r="L14" i="10" s="1"/>
  <c r="C15" i="10"/>
  <c r="D15" i="10"/>
  <c r="E15" i="10"/>
  <c r="F15" i="10"/>
  <c r="G15" i="10"/>
  <c r="K15" i="10" s="1"/>
  <c r="H15" i="10"/>
  <c r="L15" i="10" s="1"/>
  <c r="C16" i="10"/>
  <c r="D16" i="10"/>
  <c r="E16" i="10"/>
  <c r="F16" i="10"/>
  <c r="G16" i="10"/>
  <c r="K16" i="10" s="1"/>
  <c r="H16" i="10"/>
  <c r="L16" i="10" s="1"/>
  <c r="C17" i="10"/>
  <c r="D17" i="10"/>
  <c r="E17" i="10"/>
  <c r="F17" i="10"/>
  <c r="G17" i="10"/>
  <c r="K17" i="10" s="1"/>
  <c r="H17" i="10"/>
  <c r="L17" i="10" s="1"/>
  <c r="C18" i="10"/>
  <c r="D18" i="10"/>
  <c r="E18" i="10"/>
  <c r="F18" i="10"/>
  <c r="G18" i="10"/>
  <c r="K18" i="10" s="1"/>
  <c r="H18" i="10"/>
  <c r="L18" i="10" s="1"/>
  <c r="C19" i="10"/>
  <c r="D19" i="10"/>
  <c r="E19" i="10"/>
  <c r="F19" i="10"/>
  <c r="G19" i="10"/>
  <c r="K19" i="10" s="1"/>
  <c r="H19" i="10"/>
  <c r="L19" i="10" s="1"/>
  <c r="C20" i="10"/>
  <c r="D20" i="10"/>
  <c r="E20" i="10"/>
  <c r="F20" i="10"/>
  <c r="G20" i="10"/>
  <c r="K20" i="10" s="1"/>
  <c r="H20" i="10"/>
  <c r="L20" i="10" s="1"/>
  <c r="C21" i="10"/>
  <c r="D21" i="10"/>
  <c r="E21" i="10"/>
  <c r="F21" i="10"/>
  <c r="G21" i="10"/>
  <c r="K21" i="10" s="1"/>
  <c r="H21" i="10"/>
  <c r="L21" i="10" s="1"/>
  <c r="C22" i="10"/>
  <c r="D22" i="10"/>
  <c r="E22" i="10"/>
  <c r="F22" i="10"/>
  <c r="G22" i="10"/>
  <c r="K22" i="10" s="1"/>
  <c r="H22" i="10"/>
  <c r="L22" i="10" s="1"/>
  <c r="C23" i="10"/>
  <c r="D23" i="10"/>
  <c r="E23" i="10"/>
  <c r="F23" i="10"/>
  <c r="G23" i="10"/>
  <c r="K23" i="10" s="1"/>
  <c r="H23" i="10"/>
  <c r="L23" i="10" s="1"/>
  <c r="C24" i="10"/>
  <c r="D24" i="10"/>
  <c r="E24" i="10"/>
  <c r="F24" i="10"/>
  <c r="G24" i="10"/>
  <c r="K24" i="10" s="1"/>
  <c r="H24" i="10"/>
  <c r="L24" i="10" s="1"/>
  <c r="C25" i="10"/>
  <c r="D25" i="10"/>
  <c r="E25" i="10"/>
  <c r="F25" i="10"/>
  <c r="G25" i="10"/>
  <c r="K25" i="10" s="1"/>
  <c r="H25" i="10"/>
  <c r="L25" i="10" s="1"/>
  <c r="C26" i="10"/>
  <c r="D26" i="10"/>
  <c r="E26" i="10"/>
  <c r="F26" i="10"/>
  <c r="G26" i="10"/>
  <c r="K26" i="10" s="1"/>
  <c r="H26" i="10"/>
  <c r="L26" i="10" s="1"/>
  <c r="C27" i="10"/>
  <c r="D27" i="10"/>
  <c r="E27" i="10"/>
  <c r="F27" i="10"/>
  <c r="G27" i="10"/>
  <c r="K27" i="10" s="1"/>
  <c r="H27" i="10"/>
  <c r="L27" i="10" s="1"/>
  <c r="C28" i="10"/>
  <c r="D28" i="10"/>
  <c r="E28" i="10"/>
  <c r="F28" i="10"/>
  <c r="G28" i="10"/>
  <c r="K28" i="10" s="1"/>
  <c r="H28" i="10"/>
  <c r="L28" i="10" s="1"/>
  <c r="C29" i="10"/>
  <c r="D29" i="10"/>
  <c r="E29" i="10"/>
  <c r="F29" i="10"/>
  <c r="G29" i="10"/>
  <c r="K29" i="10" s="1"/>
  <c r="H29" i="10"/>
  <c r="L29" i="10" s="1"/>
  <c r="C30" i="10"/>
  <c r="D30" i="10"/>
  <c r="E30" i="10"/>
  <c r="F30" i="10"/>
  <c r="G30" i="10"/>
  <c r="K30" i="10" s="1"/>
  <c r="H30" i="10"/>
  <c r="L30" i="10" s="1"/>
  <c r="C31" i="10"/>
  <c r="D31" i="10"/>
  <c r="E31" i="10"/>
  <c r="F31" i="10"/>
  <c r="G31" i="10"/>
  <c r="K31" i="10" s="1"/>
  <c r="H31" i="10"/>
  <c r="L31" i="10" s="1"/>
  <c r="C32" i="10"/>
  <c r="D32" i="10"/>
  <c r="E32" i="10"/>
  <c r="F32" i="10"/>
  <c r="G32" i="10"/>
  <c r="K32" i="10" s="1"/>
  <c r="H32" i="10"/>
  <c r="L32" i="10" s="1"/>
  <c r="C33" i="10"/>
  <c r="D33" i="10"/>
  <c r="E33" i="10"/>
  <c r="F33" i="10"/>
  <c r="G33" i="10"/>
  <c r="K33" i="10" s="1"/>
  <c r="H33" i="10"/>
  <c r="L33" i="10" s="1"/>
  <c r="C34" i="10"/>
  <c r="D34" i="10"/>
  <c r="E34" i="10"/>
  <c r="F34" i="10"/>
  <c r="G34" i="10"/>
  <c r="K34" i="10" s="1"/>
  <c r="H34" i="10"/>
  <c r="L34" i="10" s="1"/>
  <c r="C35" i="10"/>
  <c r="D35" i="10"/>
  <c r="E35" i="10"/>
  <c r="F35" i="10"/>
  <c r="G35" i="10"/>
  <c r="K35" i="10" s="1"/>
  <c r="H35" i="10"/>
  <c r="L35" i="10" s="1"/>
  <c r="C36" i="10"/>
  <c r="D36" i="10"/>
  <c r="E36" i="10"/>
  <c r="F36" i="10"/>
  <c r="G36" i="10"/>
  <c r="K36" i="10" s="1"/>
  <c r="H36" i="10"/>
  <c r="L36" i="10" s="1"/>
  <c r="C37" i="10"/>
  <c r="D37" i="10"/>
  <c r="E37" i="10"/>
  <c r="F37" i="10"/>
  <c r="G37" i="10"/>
  <c r="K37" i="10" s="1"/>
  <c r="H37" i="10"/>
  <c r="L37" i="10" s="1"/>
  <c r="C38" i="10"/>
  <c r="D38" i="10"/>
  <c r="E38" i="10"/>
  <c r="F38" i="10"/>
  <c r="G38" i="10"/>
  <c r="K38" i="10" s="1"/>
  <c r="H38" i="10"/>
  <c r="L38" i="10" s="1"/>
  <c r="C39" i="10"/>
  <c r="D39" i="10"/>
  <c r="E39" i="10"/>
  <c r="F39" i="10"/>
  <c r="G39" i="10"/>
  <c r="K39" i="10" s="1"/>
  <c r="H39" i="10"/>
  <c r="L39" i="10" s="1"/>
  <c r="C40" i="10"/>
  <c r="D40" i="10"/>
  <c r="E40" i="10"/>
  <c r="F40" i="10"/>
  <c r="G40" i="10"/>
  <c r="K40" i="10" s="1"/>
  <c r="H40" i="10"/>
  <c r="L40" i="10" s="1"/>
  <c r="C41" i="10"/>
  <c r="D41" i="10"/>
  <c r="E41" i="10"/>
  <c r="F41" i="10"/>
  <c r="G41" i="10"/>
  <c r="K41" i="10" s="1"/>
  <c r="H41" i="10"/>
  <c r="L41" i="10" s="1"/>
  <c r="C42" i="10"/>
  <c r="D42" i="10"/>
  <c r="E42" i="10"/>
  <c r="F42" i="10"/>
  <c r="G42" i="10"/>
  <c r="K42" i="10" s="1"/>
  <c r="H42" i="10"/>
  <c r="L42" i="10" s="1"/>
  <c r="C3" i="10"/>
  <c r="I3" i="10" s="1"/>
  <c r="G4" i="10"/>
  <c r="K4" i="10" s="1"/>
  <c r="H4" i="10"/>
  <c r="L4" i="10" s="1"/>
  <c r="H3" i="10"/>
  <c r="L3" i="10" s="1"/>
  <c r="G3" i="10"/>
  <c r="K3" i="10" s="1"/>
  <c r="Q125" i="18" l="1"/>
  <c r="Q126" i="18" s="1"/>
  <c r="J8" i="8" s="1"/>
  <c r="E3" i="10"/>
  <c r="D3" i="10" l="1"/>
  <c r="F3" i="10"/>
  <c r="B1" i="18" l="1"/>
  <c r="P125" i="18" l="1"/>
  <c r="P126" i="18" s="1"/>
  <c r="F10" i="8" s="1"/>
  <c r="O125" i="18"/>
  <c r="O126" i="18" s="1"/>
  <c r="F9" i="8" s="1"/>
  <c r="E8" i="8" l="1"/>
</calcChain>
</file>

<file path=xl/sharedStrings.xml><?xml version="1.0" encoding="utf-8"?>
<sst xmlns="http://schemas.openxmlformats.org/spreadsheetml/2006/main" count="366" uniqueCount="212">
  <si>
    <t>氏　　　　名</t>
    <rPh sb="0" eb="1">
      <t>シ</t>
    </rPh>
    <rPh sb="5" eb="6">
      <t>ナ</t>
    </rPh>
    <phoneticPr fontId="1"/>
  </si>
  <si>
    <t>年中</t>
    <rPh sb="0" eb="2">
      <t>ネンチュウ</t>
    </rPh>
    <phoneticPr fontId="1"/>
  </si>
  <si>
    <t>支部名</t>
    <rPh sb="0" eb="2">
      <t>シブ</t>
    </rPh>
    <rPh sb="2" eb="3">
      <t>ナ</t>
    </rPh>
    <phoneticPr fontId="1"/>
  </si>
  <si>
    <t>№</t>
    <phoneticPr fontId="1"/>
  </si>
  <si>
    <t>審　判　員　氏　名</t>
    <rPh sb="0" eb="1">
      <t>シン</t>
    </rPh>
    <rPh sb="2" eb="3">
      <t>ハン</t>
    </rPh>
    <rPh sb="4" eb="5">
      <t>イン</t>
    </rPh>
    <rPh sb="6" eb="7">
      <t>シ</t>
    </rPh>
    <rPh sb="8" eb="9">
      <t>ナ</t>
    </rPh>
    <phoneticPr fontId="1"/>
  </si>
  <si>
    <t>初段</t>
    <rPh sb="0" eb="2">
      <t>ショダン</t>
    </rPh>
    <phoneticPr fontId="1"/>
  </si>
  <si>
    <t>無級</t>
    <rPh sb="0" eb="2">
      <t>ムキュウ</t>
    </rPh>
    <phoneticPr fontId="1"/>
  </si>
  <si>
    <t>支部名</t>
    <rPh sb="0" eb="3">
      <t>シブメイ</t>
    </rPh>
    <phoneticPr fontId="1"/>
  </si>
  <si>
    <t>連絡先</t>
    <rPh sb="0" eb="3">
      <t>レンラクサキ</t>
    </rPh>
    <phoneticPr fontId="1"/>
  </si>
  <si>
    <t>電話番号</t>
    <rPh sb="0" eb="4">
      <t>デンワバンゴウ</t>
    </rPh>
    <phoneticPr fontId="1"/>
  </si>
  <si>
    <t>FAX</t>
    <phoneticPr fontId="1"/>
  </si>
  <si>
    <t>携帯電話</t>
    <rPh sb="0" eb="4">
      <t>ケイタイデンワ</t>
    </rPh>
    <phoneticPr fontId="1"/>
  </si>
  <si>
    <t>メールアドレス</t>
    <phoneticPr fontId="1"/>
  </si>
  <si>
    <t>延参加者数</t>
    <rPh sb="0" eb="1">
      <t>エン</t>
    </rPh>
    <rPh sb="1" eb="3">
      <t>サンカ</t>
    </rPh>
    <rPh sb="3" eb="4">
      <t>シャ</t>
    </rPh>
    <rPh sb="4" eb="5">
      <t>スウ</t>
    </rPh>
    <phoneticPr fontId="1"/>
  </si>
  <si>
    <t>参加費合計</t>
    <rPh sb="0" eb="5">
      <t>サンカヒゴウケイ</t>
    </rPh>
    <phoneticPr fontId="1"/>
  </si>
  <si>
    <t>実参加者数</t>
    <rPh sb="0" eb="5">
      <t>ジツサンカシャスウ</t>
    </rPh>
    <phoneticPr fontId="1"/>
  </si>
  <si>
    <t>代表者名</t>
    <rPh sb="0" eb="3">
      <t>ダイヒョウシャ</t>
    </rPh>
    <rPh sb="3" eb="4">
      <t>メイ</t>
    </rPh>
    <phoneticPr fontId="1"/>
  </si>
  <si>
    <t>性別</t>
    <rPh sb="0" eb="2">
      <t>セイベツ</t>
    </rPh>
    <phoneticPr fontId="1"/>
  </si>
  <si>
    <t>１０級</t>
    <rPh sb="2" eb="3">
      <t>キュウ</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</si>
  <si>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</si>
  <si>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</si>
  <si>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</si>
  <si>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</si>
  <si>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</si>
  <si>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</si>
  <si>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</si>
  <si>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８級</t>
    <rPh sb="1" eb="2">
      <t>キュウ</t>
    </rPh>
    <phoneticPr fontId="1"/>
  </si>
  <si>
    <t>９級</t>
    <rPh sb="1" eb="2">
      <t>キュウ</t>
    </rPh>
    <phoneticPr fontId="1"/>
  </si>
  <si>
    <t>参加費</t>
    <rPh sb="0" eb="3">
      <t>サンカヒ</t>
    </rPh>
    <phoneticPr fontId="1"/>
  </si>
  <si>
    <t>年長</t>
    <rPh sb="0" eb="2">
      <t>ネンチョウ</t>
    </rPh>
    <phoneticPr fontId="1"/>
  </si>
  <si>
    <t>小学１年</t>
    <rPh sb="0" eb="2">
      <t>ショウガク</t>
    </rPh>
    <rPh sb="3" eb="4">
      <t>ネン</t>
    </rPh>
    <phoneticPr fontId="1"/>
  </si>
  <si>
    <t>小学２年</t>
    <rPh sb="0" eb="2">
      <t>ショウガク</t>
    </rPh>
    <rPh sb="3" eb="4">
      <t>ネン</t>
    </rPh>
    <phoneticPr fontId="1"/>
  </si>
  <si>
    <t>小学３年</t>
    <rPh sb="0" eb="2">
      <t>ショウガク</t>
    </rPh>
    <rPh sb="3" eb="4">
      <t>ネン</t>
    </rPh>
    <phoneticPr fontId="1"/>
  </si>
  <si>
    <t>小学４年</t>
    <rPh sb="0" eb="2">
      <t>ショウガク</t>
    </rPh>
    <rPh sb="3" eb="4">
      <t>ネン</t>
    </rPh>
    <phoneticPr fontId="1"/>
  </si>
  <si>
    <t>小学５年</t>
    <rPh sb="0" eb="2">
      <t>ショウガク</t>
    </rPh>
    <rPh sb="3" eb="4">
      <t>ネン</t>
    </rPh>
    <phoneticPr fontId="1"/>
  </si>
  <si>
    <t>小学６年</t>
    <rPh sb="0" eb="2">
      <t>ショウガク</t>
    </rPh>
    <rPh sb="3" eb="4">
      <t>ネン</t>
    </rPh>
    <phoneticPr fontId="1"/>
  </si>
  <si>
    <t>中学１年</t>
    <rPh sb="0" eb="2">
      <t>チュウガク</t>
    </rPh>
    <rPh sb="3" eb="4">
      <t>ネン</t>
    </rPh>
    <phoneticPr fontId="1"/>
  </si>
  <si>
    <t>中学２年</t>
    <rPh sb="0" eb="2">
      <t>チュウガク</t>
    </rPh>
    <rPh sb="3" eb="4">
      <t>ネン</t>
    </rPh>
    <phoneticPr fontId="1"/>
  </si>
  <si>
    <t>中学３年</t>
    <rPh sb="0" eb="2">
      <t>チュウガク</t>
    </rPh>
    <rPh sb="3" eb="4">
      <t>ネン</t>
    </rPh>
    <phoneticPr fontId="1"/>
  </si>
  <si>
    <t>の項目を入力</t>
    <rPh sb="1" eb="3">
      <t>コウモク</t>
    </rPh>
    <rPh sb="4" eb="6">
      <t>ニュウリョク</t>
    </rPh>
    <phoneticPr fontId="1"/>
  </si>
  <si>
    <t>形</t>
    <rPh sb="0" eb="1">
      <t>カタ</t>
    </rPh>
    <phoneticPr fontId="1"/>
  </si>
  <si>
    <t>組手</t>
    <rPh sb="0" eb="2">
      <t>クミテ</t>
    </rPh>
    <phoneticPr fontId="1"/>
  </si>
  <si>
    <t>競技区分</t>
    <rPh sb="0" eb="4">
      <t>キョウギクブン</t>
    </rPh>
    <phoneticPr fontId="1"/>
  </si>
  <si>
    <t>２段</t>
    <rPh sb="1" eb="2">
      <t>ダン</t>
    </rPh>
    <phoneticPr fontId="1"/>
  </si>
  <si>
    <t>学年年齢</t>
    <rPh sb="0" eb="2">
      <t>ガクネン</t>
    </rPh>
    <rPh sb="2" eb="4">
      <t>ネンレイ</t>
    </rPh>
    <phoneticPr fontId="1"/>
  </si>
  <si>
    <t>氏名</t>
    <phoneticPr fontId="1"/>
  </si>
  <si>
    <t>参加申込書　入力説明</t>
    <rPh sb="0" eb="5">
      <t>サンカモウシコミショ</t>
    </rPh>
    <rPh sb="6" eb="10">
      <t>ニュウリョクセツメイ</t>
    </rPh>
    <phoneticPr fontId="1"/>
  </si>
  <si>
    <t>(1)申込書表紙</t>
    <rPh sb="3" eb="8">
      <t>モウシコミショヒョウシ</t>
    </rPh>
    <phoneticPr fontId="1"/>
  </si>
  <si>
    <t>・</t>
    <phoneticPr fontId="1"/>
  </si>
  <si>
    <t>リスト選択で、消したい場合は、DELキーで消せます。</t>
    <rPh sb="3" eb="5">
      <t>センタク</t>
    </rPh>
    <rPh sb="7" eb="8">
      <t>ケ</t>
    </rPh>
    <rPh sb="11" eb="13">
      <t>バアイ</t>
    </rPh>
    <rPh sb="21" eb="22">
      <t>キ</t>
    </rPh>
    <phoneticPr fontId="1"/>
  </si>
  <si>
    <t>★基本的には、色のついたセルに入力してください。</t>
    <rPh sb="1" eb="4">
      <t>キホンテキ</t>
    </rPh>
    <rPh sb="7" eb="8">
      <t>イロ</t>
    </rPh>
    <rPh sb="15" eb="17">
      <t>ニュウリョク</t>
    </rPh>
    <phoneticPr fontId="1"/>
  </si>
  <si>
    <t>実人数を入力する。その他は、自動表示です。</t>
    <rPh sb="0" eb="3">
      <t>ジツニンスウ</t>
    </rPh>
    <rPh sb="4" eb="6">
      <t>ニュウリョク</t>
    </rPh>
    <rPh sb="11" eb="12">
      <t>タ</t>
    </rPh>
    <rPh sb="14" eb="18">
      <t>ジドウヒョウジ</t>
    </rPh>
    <phoneticPr fontId="1"/>
  </si>
  <si>
    <t>(2)申込書参加選手</t>
    <rPh sb="3" eb="6">
      <t>モウシコミショ</t>
    </rPh>
    <rPh sb="6" eb="10">
      <t>サンカセンシュ</t>
    </rPh>
    <phoneticPr fontId="1"/>
  </si>
  <si>
    <t>支部名、代表者名等のデータを入力する。</t>
    <rPh sb="0" eb="3">
      <t>シブメイ</t>
    </rPh>
    <rPh sb="4" eb="8">
      <t>ダイヒョウシャメイ</t>
    </rPh>
    <rPh sb="8" eb="9">
      <t>トウ</t>
    </rPh>
    <rPh sb="14" eb="16">
      <t>ニュウリョク</t>
    </rPh>
    <phoneticPr fontId="1"/>
  </si>
  <si>
    <t>支部</t>
    <rPh sb="0" eb="2">
      <t>シブ</t>
    </rPh>
    <phoneticPr fontId="1"/>
  </si>
  <si>
    <t>形区</t>
    <rPh sb="0" eb="1">
      <t>カタ</t>
    </rPh>
    <rPh sb="1" eb="2">
      <t>ク</t>
    </rPh>
    <phoneticPr fontId="1"/>
  </si>
  <si>
    <t>組区</t>
    <rPh sb="0" eb="1">
      <t>クミ</t>
    </rPh>
    <rPh sb="1" eb="2">
      <t>ク</t>
    </rPh>
    <phoneticPr fontId="1"/>
  </si>
  <si>
    <t>の色の所が入力箇所です。</t>
    <rPh sb="1" eb="2">
      <t>イロ</t>
    </rPh>
    <rPh sb="3" eb="4">
      <t>トコロ</t>
    </rPh>
    <rPh sb="5" eb="9">
      <t>ニュウリョクカショ</t>
    </rPh>
    <phoneticPr fontId="1"/>
  </si>
  <si>
    <t>審判員のデータを入力する。資格と副審はリストから選択する。</t>
    <rPh sb="0" eb="3">
      <t>シンパンイン</t>
    </rPh>
    <rPh sb="8" eb="10">
      <t>ニュウリョク</t>
    </rPh>
    <rPh sb="13" eb="15">
      <t>シカク</t>
    </rPh>
    <rPh sb="16" eb="18">
      <t>フクシン</t>
    </rPh>
    <rPh sb="24" eb="26">
      <t>センタク</t>
    </rPh>
    <phoneticPr fontId="1"/>
  </si>
  <si>
    <t>の色の所が入力箇所です。　　※氏名以外はリスト選択です。</t>
    <rPh sb="1" eb="2">
      <t>イロ</t>
    </rPh>
    <rPh sb="3" eb="4">
      <t>トコロ</t>
    </rPh>
    <rPh sb="5" eb="9">
      <t>ニュウリョクカショ</t>
    </rPh>
    <phoneticPr fontId="1"/>
  </si>
  <si>
    <t>の色の所はリスト選択になっています。学年・年齢→性別の順に選択する。</t>
    <rPh sb="8" eb="10">
      <t>センタク</t>
    </rPh>
    <rPh sb="18" eb="20">
      <t>ガクネン</t>
    </rPh>
    <rPh sb="21" eb="23">
      <t>ネンレイ</t>
    </rPh>
    <rPh sb="24" eb="26">
      <t>セイベツ</t>
    </rPh>
    <rPh sb="27" eb="28">
      <t>ジュン</t>
    </rPh>
    <rPh sb="29" eb="31">
      <t>センタク</t>
    </rPh>
    <phoneticPr fontId="1"/>
  </si>
  <si>
    <t>の色の所はリスト選択になっています。出場種目は、形及び組手から選択してください。</t>
    <rPh sb="18" eb="22">
      <t>シュツジョウシュモク</t>
    </rPh>
    <rPh sb="24" eb="25">
      <t>カタ</t>
    </rPh>
    <rPh sb="25" eb="26">
      <t>オヨ</t>
    </rPh>
    <rPh sb="27" eb="29">
      <t>クミテ</t>
    </rPh>
    <rPh sb="31" eb="33">
      <t>センタク</t>
    </rPh>
    <phoneticPr fontId="1"/>
  </si>
  <si>
    <t>※リスト選択を間違った場合は、DELキーで選択解除になります。</t>
    <rPh sb="4" eb="6">
      <t>センタク</t>
    </rPh>
    <rPh sb="7" eb="9">
      <t>マチガ</t>
    </rPh>
    <rPh sb="11" eb="13">
      <t>バアイ</t>
    </rPh>
    <rPh sb="21" eb="25">
      <t>センタクカイジョ</t>
    </rPh>
    <phoneticPr fontId="1"/>
  </si>
  <si>
    <t>※セルを選択すると、右にリスト選択のマーク</t>
    <rPh sb="4" eb="6">
      <t>センタク</t>
    </rPh>
    <rPh sb="10" eb="11">
      <t>ミギ</t>
    </rPh>
    <rPh sb="15" eb="17">
      <t>センタク</t>
    </rPh>
    <phoneticPr fontId="1"/>
  </si>
  <si>
    <t>　がでます。</t>
    <phoneticPr fontId="1"/>
  </si>
  <si>
    <t>　マークをクリックするとリストが出ますので、マウスで選択してください。</t>
    <rPh sb="16" eb="17">
      <t>デ</t>
    </rPh>
    <rPh sb="26" eb="28">
      <t>センタク</t>
    </rPh>
    <phoneticPr fontId="1"/>
  </si>
  <si>
    <t>男女混合</t>
  </si>
  <si>
    <t>男子</t>
  </si>
  <si>
    <t>女子</t>
  </si>
  <si>
    <t>競技区分</t>
    <phoneticPr fontId="1"/>
  </si>
  <si>
    <t>幼年形</t>
    <phoneticPr fontId="1"/>
  </si>
  <si>
    <t>年中男女混合</t>
    <phoneticPr fontId="1"/>
  </si>
  <si>
    <t>年長男女混合</t>
    <phoneticPr fontId="1"/>
  </si>
  <si>
    <t>小１・２年形</t>
    <phoneticPr fontId="1"/>
  </si>
  <si>
    <t>無級～８級</t>
    <phoneticPr fontId="1"/>
  </si>
  <si>
    <t>小１年形</t>
    <phoneticPr fontId="1"/>
  </si>
  <si>
    <t>３級～有段</t>
    <phoneticPr fontId="1"/>
  </si>
  <si>
    <t>３級～有段</t>
    <phoneticPr fontId="1"/>
  </si>
  <si>
    <t>小２年形</t>
    <phoneticPr fontId="1"/>
  </si>
  <si>
    <t>小３・４年形</t>
    <phoneticPr fontId="1"/>
  </si>
  <si>
    <t>小３年形</t>
    <phoneticPr fontId="1"/>
  </si>
  <si>
    <t>小４年形</t>
    <phoneticPr fontId="1"/>
  </si>
  <si>
    <t>小５・６年形</t>
    <phoneticPr fontId="1"/>
  </si>
  <si>
    <t>無級～４級</t>
    <phoneticPr fontId="1"/>
  </si>
  <si>
    <t>小５年形</t>
    <phoneticPr fontId="1"/>
  </si>
  <si>
    <t>↓リスト</t>
    <phoneticPr fontId="1"/>
  </si>
  <si>
    <t>↓手入力</t>
    <rPh sb="1" eb="4">
      <t>テニュウリョク</t>
    </rPh>
    <phoneticPr fontId="1"/>
  </si>
  <si>
    <t>学年</t>
    <rPh sb="0" eb="2">
      <t>ガクネン</t>
    </rPh>
    <phoneticPr fontId="1"/>
  </si>
  <si>
    <t>性別</t>
    <rPh sb="0" eb="2">
      <t>セイベツ</t>
    </rPh>
    <phoneticPr fontId="1"/>
  </si>
  <si>
    <t>級</t>
    <rPh sb="0" eb="1">
      <t>キュウ</t>
    </rPh>
    <phoneticPr fontId="1"/>
  </si>
  <si>
    <t>学年</t>
    <rPh sb="0" eb="2">
      <t>ガクネン</t>
    </rPh>
    <phoneticPr fontId="1"/>
  </si>
  <si>
    <t>級</t>
    <rPh sb="0" eb="1">
      <t>キュウ</t>
    </rPh>
    <phoneticPr fontId="1"/>
  </si>
  <si>
    <t>形参加</t>
    <rPh sb="0" eb="3">
      <t>カタサンカ</t>
    </rPh>
    <phoneticPr fontId="1"/>
  </si>
  <si>
    <t>組手参加</t>
    <rPh sb="0" eb="4">
      <t>クミテサンカ</t>
    </rPh>
    <phoneticPr fontId="1"/>
  </si>
  <si>
    <t>接合</t>
    <rPh sb="0" eb="2">
      <t>セツゴウ</t>
    </rPh>
    <phoneticPr fontId="1"/>
  </si>
  <si>
    <t>形種目(自動表示）</t>
    <rPh sb="0" eb="1">
      <t>カタ</t>
    </rPh>
    <rPh sb="1" eb="3">
      <t>シュモク</t>
    </rPh>
    <rPh sb="4" eb="8">
      <t>ジドウヒョウジ</t>
    </rPh>
    <phoneticPr fontId="1"/>
  </si>
  <si>
    <t>組手種目(自動表示）</t>
    <rPh sb="0" eb="2">
      <t>クミテ</t>
    </rPh>
    <rPh sb="2" eb="4">
      <t>シュモク</t>
    </rPh>
    <phoneticPr fontId="1"/>
  </si>
  <si>
    <t>1種目</t>
    <rPh sb="1" eb="3">
      <t>シュモク</t>
    </rPh>
    <phoneticPr fontId="1"/>
  </si>
  <si>
    <t>2種目</t>
    <rPh sb="1" eb="3">
      <t>シュモク</t>
    </rPh>
    <phoneticPr fontId="1"/>
  </si>
  <si>
    <t>実参加者数</t>
    <rPh sb="0" eb="5">
      <t>ジツサンカシャスウ</t>
    </rPh>
    <phoneticPr fontId="1"/>
  </si>
  <si>
    <t>級</t>
    <rPh sb="0" eb="1">
      <t>キュウ</t>
    </rPh>
    <phoneticPr fontId="1"/>
  </si>
  <si>
    <t>学年</t>
    <rPh sb="0" eb="2">
      <t>ガクネン</t>
    </rPh>
    <phoneticPr fontId="1"/>
  </si>
  <si>
    <t>接合関数</t>
    <rPh sb="0" eb="2">
      <t>セツゴウ</t>
    </rPh>
    <rPh sb="2" eb="4">
      <t>カンスウ</t>
    </rPh>
    <phoneticPr fontId="1"/>
  </si>
  <si>
    <t>シニア</t>
    <phoneticPr fontId="1"/>
  </si>
  <si>
    <t>小６年　無級～４級　女子</t>
    <rPh sb="10" eb="12">
      <t>ジョシ</t>
    </rPh>
    <phoneticPr fontId="1"/>
  </si>
  <si>
    <t>小６年　無級～４級　男子</t>
    <rPh sb="10" eb="12">
      <t>ダンシ</t>
    </rPh>
    <phoneticPr fontId="1"/>
  </si>
  <si>
    <t>小６年　無級～４級　男子</t>
    <rPh sb="11" eb="12">
      <t>コ</t>
    </rPh>
    <phoneticPr fontId="1"/>
  </si>
  <si>
    <t>小５年　無級～４級　女子</t>
    <rPh sb="10" eb="12">
      <t>ジョシ</t>
    </rPh>
    <phoneticPr fontId="1"/>
  </si>
  <si>
    <t>小５年　無級～４級　男子</t>
    <rPh sb="10" eb="12">
      <t>ダンシ</t>
    </rPh>
    <phoneticPr fontId="1"/>
  </si>
  <si>
    <t>小５年　無級～４級　男子</t>
    <rPh sb="11" eb="12">
      <t>コ</t>
    </rPh>
    <phoneticPr fontId="1"/>
  </si>
  <si>
    <t>小４年　無級～４級　女子</t>
    <rPh sb="10" eb="12">
      <t>ジョシ</t>
    </rPh>
    <phoneticPr fontId="1"/>
  </si>
  <si>
    <t>小４年　無級～４級　女子</t>
    <rPh sb="10" eb="12">
      <t>ジョシ</t>
    </rPh>
    <phoneticPr fontId="1"/>
  </si>
  <si>
    <t>小４年　無級～４級　男子</t>
  </si>
  <si>
    <t>小４年　無級～４級　男子</t>
    <rPh sb="10" eb="12">
      <t>ダンシ</t>
    </rPh>
    <phoneticPr fontId="1"/>
  </si>
  <si>
    <t>小３年　無級～４級　女子</t>
    <rPh sb="10" eb="12">
      <t>ジョシ</t>
    </rPh>
    <phoneticPr fontId="1"/>
  </si>
  <si>
    <t>小３年　無級～４級　男子</t>
  </si>
  <si>
    <t>小３年　無級～４級　男子</t>
    <rPh sb="10" eb="12">
      <t>ダンシ</t>
    </rPh>
    <phoneticPr fontId="1"/>
  </si>
  <si>
    <t>小２年　無級～８級　女子</t>
    <rPh sb="10" eb="12">
      <t>ジョシ</t>
    </rPh>
    <phoneticPr fontId="1"/>
  </si>
  <si>
    <t>小２年　無級～８級　男子</t>
    <rPh sb="10" eb="12">
      <t>ダンシ</t>
    </rPh>
    <phoneticPr fontId="1"/>
  </si>
  <si>
    <t>小１年　無級～８級　女子</t>
    <rPh sb="10" eb="12">
      <t>ジョシ</t>
    </rPh>
    <phoneticPr fontId="1"/>
  </si>
  <si>
    <t>小１年　無級～８級　男子</t>
    <rPh sb="10" eb="12">
      <t>ダンシ</t>
    </rPh>
    <phoneticPr fontId="1"/>
  </si>
  <si>
    <t>↓自動表示</t>
    <rPh sb="1" eb="3">
      <t>ジドウ</t>
    </rPh>
    <rPh sb="3" eb="5">
      <t>ヒョウジ</t>
    </rPh>
    <phoneticPr fontId="1"/>
  </si>
  <si>
    <t>２段</t>
  </si>
  <si>
    <t>※リスト選択を消す場合はdeleteキーを押下する</t>
    <rPh sb="4" eb="6">
      <t>センタク</t>
    </rPh>
    <rPh sb="7" eb="8">
      <t>ケ</t>
    </rPh>
    <rPh sb="9" eb="11">
      <t>バアイ</t>
    </rPh>
    <rPh sb="21" eb="23">
      <t>オウカ</t>
    </rPh>
    <phoneticPr fontId="1"/>
  </si>
  <si>
    <t>◆各シートは保護をしています。解除しないようにお願いします。</t>
    <rPh sb="1" eb="2">
      <t>カク</t>
    </rPh>
    <rPh sb="6" eb="8">
      <t>ホゴ</t>
    </rPh>
    <rPh sb="15" eb="17">
      <t>カイジョ</t>
    </rPh>
    <rPh sb="24" eb="25">
      <t>ネガ</t>
    </rPh>
    <phoneticPr fontId="1"/>
  </si>
  <si>
    <r>
      <t>(3)エクセルの</t>
    </r>
    <r>
      <rPr>
        <b/>
        <sz val="12"/>
        <color rgb="FFFF0000"/>
        <rFont val="ＭＳ ゴシック"/>
        <family val="3"/>
        <charset val="128"/>
      </rPr>
      <t>ファイル名の変更</t>
    </r>
    <r>
      <rPr>
        <b/>
        <sz val="12"/>
        <color theme="1"/>
        <rFont val="ＭＳ ゴシック"/>
        <family val="3"/>
        <charset val="128"/>
      </rPr>
      <t>をお願いします。</t>
    </r>
    <rPh sb="12" eb="13">
      <t>メイ</t>
    </rPh>
    <rPh sb="14" eb="16">
      <t>ヘンコウ</t>
    </rPh>
    <rPh sb="18" eb="19">
      <t>ネガ</t>
    </rPh>
    <phoneticPr fontId="1"/>
  </si>
  <si>
    <t>内訳</t>
    <rPh sb="0" eb="2">
      <t>ウチワケ</t>
    </rPh>
    <phoneticPr fontId="1"/>
  </si>
  <si>
    <t>氏名</t>
    <rPh sb="0" eb="2">
      <t>シメイ</t>
    </rPh>
    <phoneticPr fontId="1"/>
  </si>
  <si>
    <t>氏名の入力、姓と名の間の空白は下記のようにお願いします。</t>
    <rPh sb="0" eb="2">
      <t>シメイ</t>
    </rPh>
    <rPh sb="3" eb="5">
      <t>ニュウリョク</t>
    </rPh>
    <rPh sb="6" eb="7">
      <t>セイ</t>
    </rPh>
    <rPh sb="8" eb="9">
      <t>メイ</t>
    </rPh>
    <rPh sb="10" eb="11">
      <t>アイダ</t>
    </rPh>
    <rPh sb="12" eb="14">
      <t>クウハク</t>
    </rPh>
    <rPh sb="15" eb="17">
      <t>カキ</t>
    </rPh>
    <rPh sb="22" eb="23">
      <t>ネガ</t>
    </rPh>
    <phoneticPr fontId="1"/>
  </si>
  <si>
    <t>姓及び名が1文字の場合のみ、間に空白を１つ入れる。</t>
    <rPh sb="0" eb="1">
      <t>セイ</t>
    </rPh>
    <rPh sb="1" eb="2">
      <t>オヨ</t>
    </rPh>
    <rPh sb="3" eb="4">
      <t>メイ</t>
    </rPh>
    <rPh sb="6" eb="8">
      <t>モジ</t>
    </rPh>
    <rPh sb="9" eb="11">
      <t>バアイ</t>
    </rPh>
    <rPh sb="14" eb="15">
      <t>アイダ</t>
    </rPh>
    <rPh sb="16" eb="18">
      <t>クウハク</t>
    </rPh>
    <rPh sb="21" eb="22">
      <t>イ</t>
    </rPh>
    <phoneticPr fontId="1"/>
  </si>
  <si>
    <t>コート係</t>
    <rPh sb="3" eb="4">
      <t>カカリ</t>
    </rPh>
    <phoneticPr fontId="1"/>
  </si>
  <si>
    <t>名</t>
    <rPh sb="0" eb="1">
      <t>メイ</t>
    </rPh>
    <phoneticPr fontId="1"/>
  </si>
  <si>
    <t>※1コート6名です。</t>
    <rPh sb="6" eb="7">
      <t>メイ</t>
    </rPh>
    <phoneticPr fontId="1"/>
  </si>
  <si>
    <t>↓７文字以上です。</t>
    <rPh sb="2" eb="6">
      <t>モジイジョウ</t>
    </rPh>
    <phoneticPr fontId="1"/>
  </si>
  <si>
    <t>第39回静岡県少年少女空手道選手権大会</t>
    <rPh sb="0" eb="1">
      <t>ダイ</t>
    </rPh>
    <rPh sb="3" eb="4">
      <t>カイ</t>
    </rPh>
    <rPh sb="4" eb="7">
      <t>シズオカケン</t>
    </rPh>
    <rPh sb="7" eb="9">
      <t>ショウネン</t>
    </rPh>
    <rPh sb="9" eb="11">
      <t>ショウジョ</t>
    </rPh>
    <rPh sb="11" eb="13">
      <t>カラテ</t>
    </rPh>
    <rPh sb="13" eb="14">
      <t>ドウ</t>
    </rPh>
    <rPh sb="14" eb="17">
      <t>センシュケン</t>
    </rPh>
    <rPh sb="17" eb="19">
      <t>タイカイ</t>
    </rPh>
    <phoneticPr fontId="1"/>
  </si>
  <si>
    <t>1種目2,000円</t>
    <rPh sb="1" eb="3">
      <t>シュモク</t>
    </rPh>
    <rPh sb="8" eb="9">
      <t>エン</t>
    </rPh>
    <phoneticPr fontId="1"/>
  </si>
  <si>
    <t>小学１年男子形</t>
  </si>
  <si>
    <t>小学２年男子形</t>
  </si>
  <si>
    <t>小学３年男子形</t>
  </si>
  <si>
    <t>小学４年男子形</t>
  </si>
  <si>
    <t>小学５年男子形</t>
  </si>
  <si>
    <t>小学６年男子形</t>
  </si>
  <si>
    <t>小学１年女子形</t>
  </si>
  <si>
    <t>小学２年女子形</t>
  </si>
  <si>
    <t>小学３年女子形</t>
  </si>
  <si>
    <t>小学４年女子形</t>
  </si>
  <si>
    <t>小学５年女子形</t>
  </si>
  <si>
    <t>小学６年女子形</t>
  </si>
  <si>
    <t>小学１年男子組手</t>
  </si>
  <si>
    <t>小学２年男子組手</t>
  </si>
  <si>
    <t>小学３年男子組手</t>
  </si>
  <si>
    <t>小学４年男子組手</t>
  </si>
  <si>
    <t>小学５年男子組手</t>
  </si>
  <si>
    <t>小学６年男子組手</t>
  </si>
  <si>
    <t>小学１年女子組手</t>
  </si>
  <si>
    <t>小学２年女子組手</t>
  </si>
  <si>
    <t>小学３年女子組手</t>
  </si>
  <si>
    <t>小学４年女子組手</t>
  </si>
  <si>
    <t>小学５年女子組手</t>
  </si>
  <si>
    <t>小学６年女子組手</t>
  </si>
  <si>
    <t>全空連会員番号</t>
    <rPh sb="0" eb="3">
      <t>ゼンクウレン</t>
    </rPh>
    <rPh sb="3" eb="5">
      <t>カイイン</t>
    </rPh>
    <rPh sb="5" eb="7">
      <t>バンゴウ</t>
    </rPh>
    <phoneticPr fontId="1"/>
  </si>
  <si>
    <t>3010</t>
  </si>
  <si>
    <t>3020</t>
  </si>
  <si>
    <t>4010</t>
  </si>
  <si>
    <t>4020</t>
  </si>
  <si>
    <t>5010</t>
  </si>
  <si>
    <t>5020</t>
  </si>
  <si>
    <t>6010</t>
  </si>
  <si>
    <t>6020</t>
  </si>
  <si>
    <t>7010</t>
  </si>
  <si>
    <t>7020</t>
  </si>
  <si>
    <t>8010</t>
  </si>
  <si>
    <t>8020</t>
  </si>
  <si>
    <r>
      <t>syonensyojo39app（道場名）.xlsx　を</t>
    </r>
    <r>
      <rPr>
        <b/>
        <sz val="11"/>
        <color rgb="FFFF0000"/>
        <rFont val="ＭＳ ゴシック"/>
        <family val="3"/>
        <charset val="128"/>
      </rPr>
      <t>（貴道場名）</t>
    </r>
    <r>
      <rPr>
        <sz val="11"/>
        <color theme="1"/>
        <rFont val="ＭＳ ゴシック"/>
        <family val="3"/>
        <charset val="128"/>
      </rPr>
      <t>に変更してください。</t>
    </r>
    <rPh sb="17" eb="19">
      <t>ドウジョウ</t>
    </rPh>
    <rPh sb="19" eb="20">
      <t>メイ</t>
    </rPh>
    <rPh sb="29" eb="33">
      <t>キドウジョウメイ</t>
    </rPh>
    <rPh sb="35" eb="37">
      <t>ヘンコウ</t>
    </rPh>
    <phoneticPr fontId="1"/>
  </si>
  <si>
    <t>組手審判資格</t>
    <rPh sb="0" eb="2">
      <t>クミテ</t>
    </rPh>
    <rPh sb="2" eb="4">
      <t>シンパン</t>
    </rPh>
    <rPh sb="4" eb="6">
      <t>シカク</t>
    </rPh>
    <phoneticPr fontId="1"/>
  </si>
  <si>
    <t>形審判資格</t>
    <rPh sb="0" eb="1">
      <t>カタ</t>
    </rPh>
    <rPh sb="1" eb="3">
      <t>シンパン</t>
    </rPh>
    <rPh sb="3" eb="5">
      <t>シカク</t>
    </rPh>
    <phoneticPr fontId="1"/>
  </si>
  <si>
    <t>流派</t>
    <rPh sb="0" eb="2">
      <t>リュウハ</t>
    </rPh>
    <phoneticPr fontId="1"/>
  </si>
  <si>
    <t>支部1</t>
    <rPh sb="0" eb="2">
      <t>シブ</t>
    </rPh>
    <phoneticPr fontId="1"/>
  </si>
  <si>
    <t>支部2</t>
    <rPh sb="0" eb="2">
      <t>シブ</t>
    </rPh>
    <phoneticPr fontId="1"/>
  </si>
  <si>
    <t>★トーナメント用の支部略名を６文字以内でお願いします</t>
    <rPh sb="7" eb="8">
      <t>ヨウ</t>
    </rPh>
    <rPh sb="9" eb="11">
      <t>シブ</t>
    </rPh>
    <rPh sb="11" eb="12">
      <t>リャク</t>
    </rPh>
    <rPh sb="12" eb="13">
      <t>メイ</t>
    </rPh>
    <rPh sb="15" eb="17">
      <t>モジ</t>
    </rPh>
    <rPh sb="17" eb="19">
      <t>イナイ</t>
    </rPh>
    <rPh sb="21" eb="22">
      <t>ネガ</t>
    </rPh>
    <phoneticPr fontId="1"/>
  </si>
  <si>
    <t>形の部</t>
    <rPh sb="0" eb="1">
      <t>カタ</t>
    </rPh>
    <rPh sb="2" eb="3">
      <t>ブ</t>
    </rPh>
    <phoneticPr fontId="1"/>
  </si>
  <si>
    <t>組手の部</t>
    <rPh sb="0" eb="2">
      <t>クミテ</t>
    </rPh>
    <rPh sb="3" eb="4">
      <t>ブ</t>
    </rPh>
    <phoneticPr fontId="1"/>
  </si>
  <si>
    <t>枚</t>
    <rPh sb="0" eb="1">
      <t>マイ</t>
    </rPh>
    <phoneticPr fontId="25"/>
  </si>
  <si>
    <t>　・申込者４名以下の場合、駐車場券は１枚とします。</t>
    <phoneticPr fontId="25"/>
  </si>
  <si>
    <t>　・武道館周辺の民間駐車場を斡旋することがあります。</t>
    <phoneticPr fontId="25"/>
  </si>
  <si>
    <t>　・駐車場不足のため、公共交通機関の利用をお願いします。</t>
    <phoneticPr fontId="25"/>
  </si>
  <si>
    <t>※駐車券が必要な場合はリストより選択してください。</t>
    <rPh sb="1" eb="4">
      <t>チュウシャケン</t>
    </rPh>
    <rPh sb="5" eb="7">
      <t>ヒツヨウ</t>
    </rPh>
    <rPh sb="8" eb="10">
      <t>バアイ</t>
    </rPh>
    <rPh sb="16" eb="18">
      <t>センタク</t>
    </rPh>
    <phoneticPr fontId="1"/>
  </si>
  <si>
    <t>※形・組手の審判資格と流派はリストから選択してください。</t>
    <rPh sb="1" eb="2">
      <t>カタ</t>
    </rPh>
    <rPh sb="3" eb="5">
      <t>クミテ</t>
    </rPh>
    <rPh sb="6" eb="8">
      <t>シンパン</t>
    </rPh>
    <rPh sb="8" eb="10">
      <t>シカク</t>
    </rPh>
    <rPh sb="11" eb="13">
      <t>リュウハ</t>
    </rPh>
    <rPh sb="19" eb="21">
      <t>センタク</t>
    </rPh>
    <phoneticPr fontId="1"/>
  </si>
  <si>
    <t>枚数</t>
    <rPh sb="0" eb="2">
      <t>マイスウ</t>
    </rPh>
    <phoneticPr fontId="1"/>
  </si>
  <si>
    <t>○審判用駐車場券</t>
    <rPh sb="1" eb="3">
      <t>シンパン</t>
    </rPh>
    <rPh sb="3" eb="4">
      <t>ヨウ</t>
    </rPh>
    <rPh sb="4" eb="7">
      <t>チュウシャジョウ</t>
    </rPh>
    <rPh sb="7" eb="8">
      <t>ケン</t>
    </rPh>
    <phoneticPr fontId="24"/>
  </si>
  <si>
    <t>駐車券の申請　→</t>
    <rPh sb="0" eb="3">
      <t>チュウシャケン</t>
    </rPh>
    <rPh sb="4" eb="6">
      <t>シンセイ</t>
    </rPh>
    <phoneticPr fontId="1"/>
  </si>
  <si>
    <t>○審判員参加申込</t>
    <phoneticPr fontId="1"/>
  </si>
  <si>
    <t>○交通費</t>
    <rPh sb="1" eb="4">
      <t>コウツウヒ</t>
    </rPh>
    <phoneticPr fontId="24"/>
  </si>
  <si>
    <t>※往復の料金を記入してください。</t>
    <rPh sb="1" eb="3">
      <t>オウフク</t>
    </rPh>
    <rPh sb="4" eb="6">
      <t>リョウキン</t>
    </rPh>
    <rPh sb="7" eb="9">
      <t>キニュウ</t>
    </rPh>
    <phoneticPr fontId="24"/>
  </si>
  <si>
    <t>金額</t>
    <rPh sb="0" eb="2">
      <t>キンガク</t>
    </rPh>
    <phoneticPr fontId="24"/>
  </si>
  <si>
    <t>～</t>
    <phoneticPr fontId="24"/>
  </si>
  <si>
    <t>(記入例)</t>
    <rPh sb="1" eb="4">
      <t>キニュウレイ</t>
    </rPh>
    <phoneticPr fontId="24"/>
  </si>
  <si>
    <t>バス及び電車の区間を記入してください。</t>
    <rPh sb="2" eb="3">
      <t>オヨ</t>
    </rPh>
    <rPh sb="4" eb="6">
      <t>デンシャ</t>
    </rPh>
    <rPh sb="7" eb="9">
      <t>クカン</t>
    </rPh>
    <rPh sb="10" eb="12">
      <t>キニュウ</t>
    </rPh>
    <phoneticPr fontId="24"/>
  </si>
  <si>
    <t>利用路線</t>
    <rPh sb="0" eb="2">
      <t>リヨウ</t>
    </rPh>
    <rPh sb="2" eb="4">
      <t>ロセン</t>
    </rPh>
    <phoneticPr fontId="1"/>
  </si>
  <si>
    <t>区　　　間</t>
    <rPh sb="0" eb="1">
      <t>ク</t>
    </rPh>
    <rPh sb="4" eb="5">
      <t>アイダ</t>
    </rPh>
    <phoneticPr fontId="1"/>
  </si>
  <si>
    <t>合計</t>
    <rPh sb="0" eb="2">
      <t>ゴウケイ</t>
    </rPh>
    <phoneticPr fontId="1"/>
  </si>
  <si>
    <t>静鉄ジャストライン</t>
    <rPh sb="0" eb="1">
      <t>シズ</t>
    </rPh>
    <rPh sb="1" eb="2">
      <t>テツ</t>
    </rPh>
    <phoneticPr fontId="1"/>
  </si>
  <si>
    <t>ＪＲ</t>
    <phoneticPr fontId="1"/>
  </si>
  <si>
    <t>交通費について、申告制の実費精算を行います。</t>
    <rPh sb="0" eb="3">
      <t>コウツウヒ</t>
    </rPh>
    <rPh sb="8" eb="11">
      <t>シンコクセイ</t>
    </rPh>
    <phoneticPr fontId="24"/>
  </si>
  <si>
    <t>ご面倒ですが下記項目を記入してください。</t>
    <rPh sb="1" eb="3">
      <t>メンドウ</t>
    </rPh>
    <rPh sb="6" eb="8">
      <t>カキ</t>
    </rPh>
    <rPh sb="8" eb="10">
      <t>コウモク</t>
    </rPh>
    <rPh sb="11" eb="13">
      <t>キニュウ</t>
    </rPh>
    <phoneticPr fontId="24"/>
  </si>
  <si>
    <t>審判</t>
    <rPh sb="0" eb="2">
      <t>シンパン</t>
    </rPh>
    <phoneticPr fontId="1"/>
  </si>
  <si>
    <t>静岡</t>
    <rPh sb="0" eb="2">
      <t>シズオカ</t>
    </rPh>
    <phoneticPr fontId="1"/>
  </si>
  <si>
    <t>藤枝</t>
    <rPh sb="0" eb="2">
      <t>フジエダ</t>
    </rPh>
    <phoneticPr fontId="1"/>
  </si>
  <si>
    <t>安倍川橋</t>
    <phoneticPr fontId="1"/>
  </si>
  <si>
    <t>静岡駅南口</t>
    <phoneticPr fontId="1"/>
  </si>
  <si>
    <t>↓上記審判の左の番号を入力してください</t>
    <rPh sb="1" eb="3">
      <t>ジョウキ</t>
    </rPh>
    <rPh sb="3" eb="5">
      <t>シンパン</t>
    </rPh>
    <rPh sb="6" eb="7">
      <t>ヒダリ</t>
    </rPh>
    <rPh sb="8" eb="10">
      <t>バンゴウ</t>
    </rPh>
    <rPh sb="11" eb="13">
      <t>ニュウリョク</t>
    </rPh>
    <phoneticPr fontId="1"/>
  </si>
  <si>
    <t>コート係のご協力をお願いします。</t>
    <rPh sb="3" eb="4">
      <t>カカリ</t>
    </rPh>
    <rPh sb="6" eb="8">
      <t>キョウリョク</t>
    </rPh>
    <rPh sb="10" eb="1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</si>
</sst>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0"/>
    <numFmt numFmtId="177" formatCode="000\-0000\-0000"/>
    <numFmt numFmtId="178" formatCode="#,##0&quot;人&quot;"/>
    <numFmt numFmtId="179" formatCode="#,##0&quot;円&quot;"/>
    <numFmt numFmtId="180" formatCode="#,##0&quot;円 &quot;"/>
  </numFmts>
  <fonts count="3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HGPｺﾞｼｯｸM"/>
      <family val="3"/>
      <charset val="128"/>
    </font>
    <font>
      <sz val="11"/>
      <color theme="1"/>
      <name val="ＭＳ ゴシック"/>
      <family val="3"/>
      <charset val="128"/>
    </font>
    <font>
      <sz val="9"/>
      <color theme="1"/>
      <name val="ＭＳ ゴシック"/>
      <family val="3"/>
      <charset val="128"/>
    </font>
    <font>
      <sz val="11"/>
      <color theme="1"/>
      <name val="ＭＳ Ｐゴシック"/>
      <family val="2"/>
      <charset val="128"/>
      <scheme val="minor"/>
    </font>
    <font>
      <sz val="12"/>
      <color theme="1"/>
      <name val="ＭＳ ゴシック"/>
      <family val="3"/>
      <charset val="128"/>
    </font>
    <font>
      <b/>
      <sz val="12"/>
      <color theme="1"/>
      <name val="ＭＳ ゴシック"/>
      <family val="3"/>
      <charset val="128"/>
    </font>
    <font>
      <sz val="10.5"/>
      <color theme="1"/>
      <name val="ＭＳ 明朝"/>
      <family val="1"/>
      <charset val="128"/>
    </font>
    <font>
      <b/>
      <sz val="11"/>
      <color rgb="FFFF0000"/>
      <name val="ＭＳ ゴシック"/>
      <family val="3"/>
      <charset val="128"/>
    </font>
    <font>
      <sz val="10"/>
      <color theme="1"/>
      <name val="ＭＳ ゴシック"/>
      <family val="3"/>
      <charset val="128"/>
    </font>
    <font>
      <b/>
      <sz val="8"/>
      <color theme="1"/>
      <name val="ＭＳ ゴシック"/>
      <family val="3"/>
      <charset val="128"/>
    </font>
    <font>
      <sz val="8"/>
      <color theme="1"/>
      <name val="ＭＳ ゴシック"/>
      <family val="3"/>
      <charset val="128"/>
    </font>
    <font>
      <b/>
      <sz val="6"/>
      <color theme="1"/>
      <name val="ＭＳ ゴシック"/>
      <family val="3"/>
      <charset val="128"/>
    </font>
    <font>
      <b/>
      <sz val="12"/>
      <color rgb="FFFF0000"/>
      <name val="ＭＳ ゴシック"/>
      <family val="3"/>
      <charset val="128"/>
    </font>
    <font>
      <u/>
      <sz val="12"/>
      <color theme="1"/>
      <name val="ＭＳ ゴシック"/>
      <family val="3"/>
      <charset val="128"/>
    </font>
    <font>
      <sz val="11"/>
      <color theme="0"/>
      <name val="ＭＳ ゴシック"/>
      <family val="3"/>
      <charset val="128"/>
    </font>
    <font>
      <b/>
      <u/>
      <sz val="12"/>
      <color rgb="FFFF0000"/>
      <name val="ＭＳ ゴシック"/>
      <family val="3"/>
      <charset val="128"/>
    </font>
    <font>
      <b/>
      <sz val="12"/>
      <color rgb="FFFF0000"/>
      <name val="ＭＳ Ｐゴシック"/>
      <family val="3"/>
      <charset val="128"/>
    </font>
    <font>
      <sz val="12"/>
      <name val="Osaka"/>
      <family val="3"/>
      <charset val="128"/>
    </font>
    <font>
      <sz val="12"/>
      <name val="ＭＳ ゴシック"/>
      <family val="3"/>
      <charset val="128"/>
    </font>
    <font>
      <b/>
      <sz val="14"/>
      <name val="ＭＳ ゴシック"/>
      <family val="3"/>
      <charset val="128"/>
    </font>
    <font>
      <sz val="6"/>
      <name val="ＭＳ Ｐゴシック"/>
      <family val="3"/>
      <charset val="128"/>
    </font>
    <font>
      <sz val="6"/>
      <name val="Osaka"/>
      <family val="3"/>
      <charset val="128"/>
    </font>
    <font>
      <sz val="12"/>
      <name val="ＭＳ Ｐゴシック"/>
      <family val="3"/>
      <charset val="128"/>
    </font>
    <font>
      <sz val="10"/>
      <name val="ＭＳ Ｐゴシック"/>
      <family val="3"/>
      <charset val="128"/>
    </font>
    <font>
      <b/>
      <sz val="12"/>
      <name val="ＭＳ ゴシック"/>
      <family val="3"/>
      <charset val="128"/>
    </font>
    <font>
      <sz val="11"/>
      <name val="ＭＳ ゴシック"/>
      <family val="3"/>
      <charset val="128"/>
    </font>
    <font>
      <sz val="10"/>
      <name val="ＭＳ ゴシック"/>
      <family val="3"/>
      <charset val="128"/>
    </font>
  </fonts>
  <fills count="13">
    <fill>
      <patternFill patternType="none"/>
    </fill>
    <fill>
      <patternFill patternType="gray125"/>
    </fill>
    <fill>
      <patternFill patternType="solid">
        <fgColor theme="3"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CFF"/>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indexed="43"/>
        <bgColor indexed="64"/>
      </patternFill>
    </fill>
    <fill>
      <patternFill patternType="solid">
        <fgColor rgb="FFFFFF99"/>
        <bgColor indexed="64"/>
      </patternFill>
    </fill>
  </fills>
  <borders count="45">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rgb="FFFF6699"/>
      </left>
      <right/>
      <top style="medium">
        <color rgb="FFFF6699"/>
      </top>
      <bottom/>
      <diagonal/>
    </border>
    <border>
      <left/>
      <right/>
      <top style="medium">
        <color rgb="FFFF6699"/>
      </top>
      <bottom/>
      <diagonal/>
    </border>
    <border>
      <left/>
      <right style="medium">
        <color rgb="FFFF6699"/>
      </right>
      <top style="medium">
        <color rgb="FFFF6699"/>
      </top>
      <bottom/>
      <diagonal/>
    </border>
    <border>
      <left style="medium">
        <color rgb="FFFF6699"/>
      </left>
      <right style="thin">
        <color indexed="64"/>
      </right>
      <top style="thin">
        <color indexed="64"/>
      </top>
      <bottom style="medium">
        <color rgb="FFFF6699"/>
      </bottom>
      <diagonal/>
    </border>
    <border>
      <left style="thin">
        <color indexed="64"/>
      </left>
      <right style="thin">
        <color indexed="64"/>
      </right>
      <top style="thin">
        <color indexed="64"/>
      </top>
      <bottom style="medium">
        <color rgb="FFFF6699"/>
      </bottom>
      <diagonal/>
    </border>
    <border>
      <left style="thin">
        <color indexed="64"/>
      </left>
      <right/>
      <top/>
      <bottom style="medium">
        <color rgb="FFFF6699"/>
      </bottom>
      <diagonal/>
    </border>
    <border>
      <left/>
      <right/>
      <top/>
      <bottom style="medium">
        <color rgb="FFFF6699"/>
      </bottom>
      <diagonal/>
    </border>
    <border>
      <left/>
      <right style="medium">
        <color rgb="FFFF6699"/>
      </right>
      <top/>
      <bottom style="medium">
        <color rgb="FFFF6699"/>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21" fillId="0" borderId="0"/>
  </cellStyleXfs>
  <cellXfs count="189">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5" fillId="0" borderId="0" xfId="0" applyFont="1" applyAlignment="1">
      <alignment horizontal="center" vertical="center"/>
    </xf>
    <xf numFmtId="176" fontId="5" fillId="0" borderId="0" xfId="0" applyNumberFormat="1" applyFont="1" applyAlignment="1">
      <alignment horizontal="left" vertical="center"/>
    </xf>
    <xf numFmtId="0" fontId="5" fillId="0" borderId="22" xfId="0" applyFont="1" applyBorder="1">
      <alignment vertical="center"/>
    </xf>
    <xf numFmtId="0" fontId="5" fillId="0" borderId="23" xfId="0" applyFont="1" applyBorder="1">
      <alignment vertical="center"/>
    </xf>
    <xf numFmtId="0" fontId="4" fillId="0" borderId="2" xfId="0" applyFont="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right" vertical="center"/>
    </xf>
    <xf numFmtId="0" fontId="9"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justify" vertical="center" wrapText="1"/>
    </xf>
    <xf numFmtId="0" fontId="8" fillId="2" borderId="0" xfId="0" applyFont="1" applyFill="1" applyAlignment="1" applyProtection="1">
      <alignment horizontal="left" vertical="center" indent="1"/>
      <protection locked="0"/>
    </xf>
    <xf numFmtId="0" fontId="8" fillId="4"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1" fillId="0" borderId="0" xfId="0" applyFont="1">
      <alignment vertical="center"/>
    </xf>
    <xf numFmtId="0" fontId="5" fillId="3" borderId="0" xfId="0" applyFont="1" applyFill="1">
      <alignment vertical="center"/>
    </xf>
    <xf numFmtId="0" fontId="12" fillId="0" borderId="0" xfId="0" applyFont="1" applyAlignment="1">
      <alignment horizontal="left" vertical="center"/>
    </xf>
    <xf numFmtId="0" fontId="14" fillId="0" borderId="10" xfId="0" applyFont="1" applyBorder="1" applyAlignment="1">
      <alignment horizontal="right"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wrapText="1"/>
    </xf>
    <xf numFmtId="0" fontId="14" fillId="0" borderId="2" xfId="0" applyFont="1" applyBorder="1" applyAlignment="1">
      <alignment horizontal="center" vertical="center"/>
    </xf>
    <xf numFmtId="0" fontId="14" fillId="0" borderId="0" xfId="0" applyFont="1">
      <alignment vertical="center"/>
    </xf>
    <xf numFmtId="0" fontId="14" fillId="0" borderId="19"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0" xfId="0" applyFont="1" applyAlignment="1"/>
    <xf numFmtId="0" fontId="6" fillId="4" borderId="17" xfId="0" applyFont="1" applyFill="1" applyBorder="1" applyAlignment="1" applyProtection="1">
      <alignment horizontal="left" vertical="center"/>
      <protection locked="0"/>
    </xf>
    <xf numFmtId="0" fontId="6" fillId="4" borderId="16" xfId="0" applyFont="1" applyFill="1" applyBorder="1" applyAlignment="1" applyProtection="1">
      <alignment horizontal="center" vertical="center"/>
      <protection locked="0"/>
    </xf>
    <xf numFmtId="0" fontId="6" fillId="2" borderId="16" xfId="0" applyFont="1" applyFill="1" applyBorder="1" applyAlignment="1" applyProtection="1">
      <alignment horizontal="left" vertical="center" indent="1"/>
      <protection locked="0"/>
    </xf>
    <xf numFmtId="0" fontId="6" fillId="4" borderId="5" xfId="0" applyFont="1" applyFill="1" applyBorder="1" applyAlignment="1" applyProtection="1">
      <alignment horizontal="center" vertical="center"/>
      <protection locked="0"/>
    </xf>
    <xf numFmtId="0" fontId="6" fillId="4" borderId="1"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indent="1"/>
      <protection locked="0"/>
    </xf>
    <xf numFmtId="0" fontId="6" fillId="4" borderId="25" xfId="0" applyFont="1" applyFill="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0" xfId="0" applyFont="1" applyProtection="1">
      <alignment vertical="center"/>
      <protection locked="0"/>
    </xf>
    <xf numFmtId="0" fontId="14" fillId="0" borderId="0" xfId="0" applyFont="1" applyAlignment="1" applyProtection="1">
      <alignment horizontal="center" vertical="center" wrapText="1" shrinkToFit="1"/>
      <protection locked="0"/>
    </xf>
    <xf numFmtId="38" fontId="14" fillId="0" borderId="2" xfId="1" applyFont="1" applyBorder="1" applyAlignment="1" applyProtection="1">
      <alignment horizontal="center" vertical="center"/>
    </xf>
    <xf numFmtId="38" fontId="14" fillId="0" borderId="14" xfId="0" applyNumberFormat="1" applyFont="1" applyBorder="1">
      <alignment vertical="center"/>
    </xf>
    <xf numFmtId="0" fontId="15" fillId="0" borderId="0" xfId="0" applyFont="1" applyAlignment="1">
      <alignment horizontal="center" vertical="center"/>
    </xf>
    <xf numFmtId="0" fontId="6" fillId="4" borderId="2" xfId="0" applyFont="1" applyFill="1" applyBorder="1" applyAlignment="1" applyProtection="1">
      <alignment horizontal="center" vertical="center"/>
      <protection locked="0"/>
    </xf>
    <xf numFmtId="0" fontId="14" fillId="0" borderId="25" xfId="0" applyFont="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lignment vertical="center"/>
    </xf>
    <xf numFmtId="0" fontId="14" fillId="0" borderId="0" xfId="0" applyFont="1" applyAlignment="1">
      <alignment horizontal="center" vertical="center"/>
    </xf>
    <xf numFmtId="38" fontId="14" fillId="0" borderId="0" xfId="1" applyFont="1" applyBorder="1" applyAlignment="1" applyProtection="1">
      <alignment horizontal="center" vertical="center"/>
    </xf>
    <xf numFmtId="38" fontId="14" fillId="0" borderId="0" xfId="0" applyNumberFormat="1" applyFont="1">
      <alignment vertical="center"/>
    </xf>
    <xf numFmtId="0" fontId="6" fillId="5" borderId="28" xfId="0" applyFont="1" applyFill="1" applyBorder="1" applyAlignment="1">
      <alignment horizontal="left" vertical="center" shrinkToFit="1"/>
    </xf>
    <xf numFmtId="0" fontId="6" fillId="5" borderId="26" xfId="0" applyFont="1" applyFill="1" applyBorder="1" applyAlignment="1">
      <alignment horizontal="left" vertical="center" shrinkToFit="1"/>
    </xf>
    <xf numFmtId="0" fontId="6" fillId="5" borderId="27" xfId="0" applyFont="1" applyFill="1" applyBorder="1" applyAlignment="1">
      <alignment horizontal="left" vertical="center" shrinkToFit="1"/>
    </xf>
    <xf numFmtId="0" fontId="4" fillId="6" borderId="2" xfId="0" applyFont="1" applyFill="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178" fontId="5" fillId="7" borderId="0" xfId="0" applyNumberFormat="1" applyFont="1" applyFill="1">
      <alignment vertical="center"/>
    </xf>
    <xf numFmtId="0" fontId="0" fillId="0" borderId="2" xfId="0" applyBorder="1">
      <alignment vertical="center"/>
    </xf>
    <xf numFmtId="0" fontId="0" fillId="0" borderId="2" xfId="0" applyBorder="1" applyAlignment="1">
      <alignment horizontal="center" vertical="center"/>
    </xf>
    <xf numFmtId="0" fontId="8" fillId="0" borderId="0" xfId="0" applyFont="1" applyAlignment="1" applyProtection="1">
      <alignment horizontal="left" vertical="center" indent="1"/>
      <protection locked="0"/>
    </xf>
    <xf numFmtId="0" fontId="17" fillId="0" borderId="0" xfId="0" applyFont="1" applyAlignment="1" applyProtection="1">
      <alignment horizontal="left" vertical="center" indent="1"/>
      <protection locked="0"/>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177" fontId="5" fillId="0" borderId="0" xfId="0" applyNumberFormat="1" applyFont="1" applyAlignment="1">
      <alignment horizontal="left" vertical="center"/>
    </xf>
    <xf numFmtId="0" fontId="19" fillId="0" borderId="0" xfId="0" applyFont="1" applyAlignment="1" applyProtection="1">
      <alignment horizontal="left" vertical="center" indent="1"/>
      <protection locked="0"/>
    </xf>
    <xf numFmtId="0" fontId="4" fillId="8" borderId="2" xfId="0" applyFont="1" applyFill="1" applyBorder="1" applyAlignment="1">
      <alignment horizontal="left" vertical="center"/>
    </xf>
    <xf numFmtId="0" fontId="4" fillId="9" borderId="2" xfId="0" applyFont="1" applyFill="1" applyBorder="1" applyAlignment="1">
      <alignment horizontal="left" vertical="center"/>
    </xf>
    <xf numFmtId="0" fontId="4" fillId="10" borderId="2" xfId="0" applyFont="1" applyFill="1" applyBorder="1" applyAlignment="1">
      <alignment horizontal="left" vertical="center"/>
    </xf>
    <xf numFmtId="49" fontId="6" fillId="4" borderId="5" xfId="0" applyNumberFormat="1" applyFont="1" applyFill="1" applyBorder="1" applyAlignment="1" applyProtection="1">
      <alignment horizontal="center" vertical="center"/>
      <protection locked="0"/>
    </xf>
    <xf numFmtId="49" fontId="6" fillId="4" borderId="25" xfId="0" applyNumberFormat="1" applyFont="1"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49" fontId="0" fillId="0" borderId="0" xfId="0" applyNumberFormat="1">
      <alignment vertical="center"/>
    </xf>
    <xf numFmtId="0" fontId="5" fillId="0" borderId="2" xfId="0" applyFont="1" applyBorder="1">
      <alignment vertical="center"/>
    </xf>
    <xf numFmtId="0" fontId="0" fillId="0" borderId="5" xfId="0" applyBorder="1">
      <alignment vertical="center"/>
    </xf>
    <xf numFmtId="0" fontId="0" fillId="0" borderId="5" xfId="0" applyBorder="1" applyAlignment="1">
      <alignment horizontal="center" vertical="center"/>
    </xf>
    <xf numFmtId="0" fontId="22" fillId="0" borderId="0" xfId="2" applyFont="1" applyAlignment="1">
      <alignment vertical="center"/>
    </xf>
    <xf numFmtId="0" fontId="23" fillId="0" borderId="0" xfId="2" applyFont="1" applyAlignment="1">
      <alignment vertical="center"/>
    </xf>
    <xf numFmtId="0" fontId="0" fillId="0" borderId="0" xfId="2" applyFont="1" applyAlignment="1">
      <alignment vertical="center"/>
    </xf>
    <xf numFmtId="0" fontId="27" fillId="0" borderId="40" xfId="2" applyFont="1" applyBorder="1" applyAlignment="1">
      <alignment horizontal="center" vertical="center"/>
    </xf>
    <xf numFmtId="0" fontId="0" fillId="0" borderId="39" xfId="2" applyFont="1" applyBorder="1" applyAlignment="1">
      <alignment horizontal="distributed" vertical="center"/>
    </xf>
    <xf numFmtId="0" fontId="27" fillId="0" borderId="39" xfId="2" applyFont="1" applyBorder="1" applyAlignment="1">
      <alignment horizontal="center" vertical="center"/>
    </xf>
    <xf numFmtId="0" fontId="0" fillId="0" borderId="0" xfId="2" applyFont="1" applyAlignment="1">
      <alignment horizontal="center" vertical="center" wrapText="1"/>
    </xf>
    <xf numFmtId="0" fontId="0" fillId="0" borderId="0" xfId="2" applyFont="1" applyAlignment="1">
      <alignment horizontal="distributed" vertical="center"/>
    </xf>
    <xf numFmtId="0" fontId="26" fillId="0" borderId="0" xfId="2" applyFont="1" applyAlignment="1">
      <alignment vertical="center"/>
    </xf>
    <xf numFmtId="0" fontId="0" fillId="0" borderId="39" xfId="2" applyFont="1" applyBorder="1" applyAlignment="1" applyProtection="1">
      <alignment horizontal="center" vertical="center"/>
      <protection locked="0"/>
    </xf>
    <xf numFmtId="0" fontId="0" fillId="0" borderId="39" xfId="2" applyFont="1" applyBorder="1" applyAlignment="1">
      <alignment horizontal="center" vertical="center"/>
    </xf>
    <xf numFmtId="0" fontId="26" fillId="0" borderId="39" xfId="2" applyFont="1" applyBorder="1" applyAlignment="1" applyProtection="1">
      <alignment horizontal="center" vertical="center"/>
      <protection locked="0"/>
    </xf>
    <xf numFmtId="0" fontId="0" fillId="0" borderId="0" xfId="2" applyFont="1" applyAlignment="1" applyProtection="1">
      <alignment horizontal="center" vertical="center"/>
      <protection locked="0"/>
    </xf>
    <xf numFmtId="0" fontId="0" fillId="0" borderId="0" xfId="2" applyFont="1" applyAlignment="1">
      <alignment horizontal="center" vertical="center" textRotation="255"/>
    </xf>
    <xf numFmtId="0" fontId="26" fillId="0" borderId="0" xfId="2" applyFont="1" applyAlignment="1">
      <alignment horizontal="center" vertical="center"/>
    </xf>
    <xf numFmtId="0" fontId="0" fillId="0" borderId="11" xfId="2" applyFont="1" applyBorder="1" applyAlignment="1">
      <alignment horizontal="center" vertical="center"/>
    </xf>
    <xf numFmtId="0" fontId="28" fillId="0" borderId="0" xfId="2" applyFont="1" applyAlignment="1">
      <alignment vertical="center"/>
    </xf>
    <xf numFmtId="0" fontId="29" fillId="0" borderId="0" xfId="2" applyFont="1" applyAlignment="1">
      <alignment vertical="center"/>
    </xf>
    <xf numFmtId="0" fontId="22" fillId="0" borderId="2" xfId="2" applyFont="1" applyBorder="1" applyAlignment="1">
      <alignment vertical="center"/>
    </xf>
    <xf numFmtId="0" fontId="30" fillId="0" borderId="4" xfId="2" applyFont="1" applyBorder="1" applyAlignment="1">
      <alignment horizontal="center" vertical="center"/>
    </xf>
    <xf numFmtId="0" fontId="22" fillId="0" borderId="38" xfId="2" applyFont="1" applyBorder="1" applyAlignment="1">
      <alignment horizontal="center" vertical="center"/>
    </xf>
    <xf numFmtId="0" fontId="22" fillId="0" borderId="38" xfId="2" applyFont="1" applyBorder="1" applyAlignment="1">
      <alignment vertical="center"/>
    </xf>
    <xf numFmtId="0" fontId="22" fillId="0" borderId="2" xfId="2" applyFont="1" applyBorder="1" applyAlignment="1" applyProtection="1">
      <alignment vertical="center"/>
      <protection locked="0"/>
    </xf>
    <xf numFmtId="0" fontId="5" fillId="12" borderId="21" xfId="0" applyFont="1" applyFill="1" applyBorder="1">
      <alignment vertical="center"/>
    </xf>
    <xf numFmtId="0" fontId="5" fillId="12" borderId="34" xfId="0" applyFont="1" applyFill="1" applyBorder="1" applyAlignment="1" applyProtection="1">
      <alignment horizontal="left" vertical="center"/>
      <protection locked="0"/>
    </xf>
    <xf numFmtId="0" fontId="2" fillId="12" borderId="3" xfId="0" applyFont="1" applyFill="1" applyBorder="1" applyAlignment="1" applyProtection="1">
      <alignment horizontal="center" vertical="center"/>
      <protection locked="0"/>
    </xf>
    <xf numFmtId="0" fontId="2" fillId="12" borderId="4" xfId="0" applyFont="1" applyFill="1" applyBorder="1" applyAlignment="1" applyProtection="1">
      <alignment horizontal="center" vertical="center"/>
      <protection locked="0"/>
    </xf>
    <xf numFmtId="0" fontId="2" fillId="12" borderId="20" xfId="0" applyFont="1" applyFill="1" applyBorder="1" applyAlignment="1" applyProtection="1">
      <alignment horizontal="center" vertical="center"/>
      <protection locked="0"/>
    </xf>
    <xf numFmtId="0" fontId="29" fillId="0" borderId="3" xfId="2" applyFont="1" applyBorder="1" applyAlignment="1" applyProtection="1">
      <alignment horizontal="center" vertical="center" shrinkToFit="1"/>
      <protection locked="0"/>
    </xf>
    <xf numFmtId="0" fontId="29" fillId="0" borderId="4" xfId="2" applyFont="1" applyBorder="1" applyAlignment="1" applyProtection="1">
      <alignment horizontal="center" vertical="center" shrinkToFit="1"/>
      <protection locked="0"/>
    </xf>
    <xf numFmtId="0" fontId="29" fillId="0" borderId="20" xfId="2" applyFont="1" applyBorder="1" applyAlignment="1" applyProtection="1">
      <alignment horizontal="center" vertical="center" shrinkToFit="1"/>
      <protection locked="0"/>
    </xf>
    <xf numFmtId="180" fontId="22" fillId="0" borderId="3" xfId="2" applyNumberFormat="1" applyFont="1" applyBorder="1" applyAlignment="1" applyProtection="1">
      <alignment horizontal="right" vertical="center"/>
      <protection locked="0"/>
    </xf>
    <xf numFmtId="180" fontId="22" fillId="0" borderId="20" xfId="2" applyNumberFormat="1" applyFont="1" applyBorder="1" applyAlignment="1" applyProtection="1">
      <alignment horizontal="right" vertical="center"/>
      <protection locked="0"/>
    </xf>
    <xf numFmtId="0" fontId="22" fillId="0" borderId="3" xfId="2" applyFont="1" applyBorder="1" applyAlignment="1">
      <alignment horizontal="center" vertical="center"/>
    </xf>
    <xf numFmtId="0" fontId="22" fillId="0" borderId="4" xfId="2" applyFont="1" applyBorder="1" applyAlignment="1">
      <alignment horizontal="center" vertical="center"/>
    </xf>
    <xf numFmtId="0" fontId="22" fillId="0" borderId="20" xfId="2" applyFont="1" applyBorder="1" applyAlignment="1">
      <alignment horizontal="center" vertical="center"/>
    </xf>
    <xf numFmtId="180" fontId="22" fillId="11" borderId="3" xfId="2" applyNumberFormat="1" applyFont="1" applyFill="1" applyBorder="1" applyAlignment="1" applyProtection="1">
      <alignment horizontal="right" vertical="center"/>
      <protection locked="0"/>
    </xf>
    <xf numFmtId="180" fontId="22" fillId="11" borderId="20" xfId="2" applyNumberFormat="1" applyFont="1" applyFill="1" applyBorder="1" applyAlignment="1" applyProtection="1">
      <alignment horizontal="right" vertical="center"/>
      <protection locked="0"/>
    </xf>
    <xf numFmtId="0" fontId="22" fillId="12" borderId="3" xfId="2" applyFont="1" applyFill="1" applyBorder="1" applyAlignment="1" applyProtection="1">
      <alignment horizontal="center" vertical="center"/>
      <protection locked="0"/>
    </xf>
    <xf numFmtId="0" fontId="22" fillId="12" borderId="4" xfId="2" applyFont="1" applyFill="1" applyBorder="1" applyAlignment="1" applyProtection="1">
      <alignment horizontal="center" vertical="center"/>
      <protection locked="0"/>
    </xf>
    <xf numFmtId="0" fontId="22" fillId="12" borderId="20" xfId="2" applyFont="1" applyFill="1" applyBorder="1" applyAlignment="1" applyProtection="1">
      <alignment horizontal="center" vertical="center"/>
      <protection locked="0"/>
    </xf>
    <xf numFmtId="0" fontId="22" fillId="11" borderId="3" xfId="2" applyFont="1" applyFill="1" applyBorder="1" applyAlignment="1" applyProtection="1">
      <alignment horizontal="center" vertical="center"/>
      <protection locked="0"/>
    </xf>
    <xf numFmtId="0" fontId="22" fillId="11" borderId="4" xfId="2" applyFont="1" applyFill="1" applyBorder="1" applyAlignment="1" applyProtection="1">
      <alignment horizontal="center" vertical="center"/>
      <protection locked="0"/>
    </xf>
    <xf numFmtId="0" fontId="22" fillId="11" borderId="20" xfId="2" applyFont="1" applyFill="1" applyBorder="1" applyAlignment="1" applyProtection="1">
      <alignment horizontal="center" vertical="center"/>
      <protection locked="0"/>
    </xf>
    <xf numFmtId="180" fontId="22" fillId="0" borderId="3" xfId="2" applyNumberFormat="1" applyFont="1" applyBorder="1" applyAlignment="1">
      <alignment horizontal="right" vertical="center"/>
    </xf>
    <xf numFmtId="0" fontId="22" fillId="0" borderId="20" xfId="2" applyFont="1" applyBorder="1" applyAlignment="1">
      <alignment horizontal="right" vertical="center"/>
    </xf>
    <xf numFmtId="0" fontId="26" fillId="12" borderId="12" xfId="2" applyFont="1" applyFill="1" applyBorder="1" applyAlignment="1" applyProtection="1">
      <alignment horizontal="center" vertical="center"/>
      <protection locked="0"/>
    </xf>
    <xf numFmtId="0" fontId="26" fillId="12" borderId="41" xfId="2" applyFont="1" applyFill="1" applyBorder="1" applyAlignment="1" applyProtection="1">
      <alignment horizontal="center" vertical="center"/>
      <protection locked="0"/>
    </xf>
    <xf numFmtId="0" fontId="0" fillId="12" borderId="42" xfId="2" applyFont="1" applyFill="1" applyBorder="1" applyAlignment="1" applyProtection="1">
      <alignment horizontal="center" vertical="center"/>
      <protection locked="0"/>
    </xf>
    <xf numFmtId="0" fontId="0" fillId="12" borderId="43" xfId="2" applyFont="1" applyFill="1" applyBorder="1" applyAlignment="1" applyProtection="1">
      <alignment horizontal="center" vertical="center"/>
      <protection locked="0"/>
    </xf>
    <xf numFmtId="0" fontId="0" fillId="0" borderId="24" xfId="2" applyFont="1" applyBorder="1" applyAlignment="1">
      <alignment horizontal="center" vertical="center" wrapText="1"/>
    </xf>
    <xf numFmtId="0" fontId="0" fillId="0" borderId="41" xfId="2" applyFont="1" applyBorder="1" applyAlignment="1">
      <alignment horizontal="center" vertical="center" wrapText="1"/>
    </xf>
    <xf numFmtId="0" fontId="0" fillId="0" borderId="44" xfId="2" applyFont="1" applyBorder="1" applyAlignment="1">
      <alignment horizontal="center" vertical="center" wrapText="1"/>
    </xf>
    <xf numFmtId="0" fontId="5" fillId="0" borderId="0" xfId="0" applyFont="1" applyAlignment="1">
      <alignment horizontal="left" vertical="center"/>
    </xf>
    <xf numFmtId="0" fontId="5" fillId="0" borderId="2" xfId="0" applyFont="1" applyBorder="1" applyAlignment="1">
      <alignment horizontal="center" vertical="center"/>
    </xf>
    <xf numFmtId="49" fontId="5" fillId="12" borderId="5" xfId="0" applyNumberFormat="1" applyFont="1" applyFill="1" applyBorder="1" applyAlignment="1" applyProtection="1">
      <alignment horizontal="center" vertical="center"/>
      <protection locked="0"/>
    </xf>
    <xf numFmtId="49" fontId="5" fillId="12" borderId="16" xfId="0" applyNumberFormat="1" applyFont="1" applyFill="1" applyBorder="1" applyAlignment="1" applyProtection="1">
      <alignment horizontal="center" vertical="center"/>
      <protection locked="0"/>
    </xf>
    <xf numFmtId="49" fontId="5" fillId="12" borderId="17" xfId="0" applyNumberFormat="1" applyFont="1" applyFill="1" applyBorder="1" applyAlignment="1" applyProtection="1">
      <alignment horizontal="center" vertical="center"/>
      <protection locked="0"/>
    </xf>
    <xf numFmtId="49" fontId="5" fillId="12" borderId="18" xfId="0" applyNumberFormat="1" applyFont="1" applyFill="1" applyBorder="1" applyAlignment="1" applyProtection="1">
      <alignment horizontal="center" vertical="center"/>
      <protection locked="0"/>
    </xf>
    <xf numFmtId="0" fontId="5" fillId="12" borderId="2" xfId="0" applyFont="1" applyFill="1" applyBorder="1" applyProtection="1">
      <alignment vertical="center"/>
      <protection locked="0"/>
    </xf>
    <xf numFmtId="0" fontId="18" fillId="0" borderId="17" xfId="0" applyFont="1" applyBorder="1" applyAlignment="1">
      <alignment horizontal="lef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12" borderId="2" xfId="0" applyFont="1" applyFill="1" applyBorder="1" applyAlignment="1" applyProtection="1">
      <alignment horizontal="left" vertical="center" indent="1"/>
      <protection locked="0"/>
    </xf>
    <xf numFmtId="178" fontId="5" fillId="0" borderId="2" xfId="0" applyNumberFormat="1" applyFont="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2"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178" fontId="5" fillId="0" borderId="3" xfId="0" applyNumberFormat="1" applyFont="1" applyBorder="1" applyAlignment="1">
      <alignment horizontal="right" vertical="center"/>
    </xf>
    <xf numFmtId="178" fontId="5" fillId="0" borderId="20" xfId="0" applyNumberFormat="1" applyFont="1" applyBorder="1" applyAlignment="1">
      <alignment horizontal="right" vertical="center"/>
    </xf>
    <xf numFmtId="49" fontId="5" fillId="12" borderId="16" xfId="0" applyNumberFormat="1" applyFont="1" applyFill="1" applyBorder="1" applyProtection="1">
      <alignment vertical="center"/>
      <protection locked="0"/>
    </xf>
    <xf numFmtId="49" fontId="5" fillId="12" borderId="0" xfId="0" applyNumberFormat="1" applyFont="1" applyFill="1" applyProtection="1">
      <alignment vertical="center"/>
      <protection locked="0"/>
    </xf>
    <xf numFmtId="49" fontId="5" fillId="12" borderId="29" xfId="0" applyNumberFormat="1" applyFont="1" applyFill="1" applyBorder="1" applyProtection="1">
      <alignment vertical="center"/>
      <protection locked="0"/>
    </xf>
    <xf numFmtId="0" fontId="5" fillId="0" borderId="0" xfId="0" applyFont="1" applyAlignment="1">
      <alignment horizontal="center" vertical="center"/>
    </xf>
    <xf numFmtId="179" fontId="5" fillId="0" borderId="2" xfId="0" applyNumberFormat="1" applyFont="1" applyBorder="1">
      <alignment vertical="center"/>
    </xf>
    <xf numFmtId="178" fontId="5" fillId="0" borderId="4" xfId="0" applyNumberFormat="1" applyFont="1" applyBorder="1">
      <alignment vertical="center"/>
    </xf>
    <xf numFmtId="179" fontId="5" fillId="0" borderId="4" xfId="0" applyNumberFormat="1" applyFont="1" applyBorder="1">
      <alignment vertical="center"/>
    </xf>
    <xf numFmtId="179" fontId="5" fillId="0" borderId="20" xfId="0" applyNumberFormat="1" applyFont="1" applyBorder="1">
      <alignment vertical="center"/>
    </xf>
    <xf numFmtId="0" fontId="5" fillId="0" borderId="2" xfId="0" applyFont="1" applyBorder="1" applyAlignment="1">
      <alignment horizontal="center" vertical="center" wrapText="1"/>
    </xf>
    <xf numFmtId="178" fontId="5" fillId="0" borderId="2" xfId="0" applyNumberFormat="1" applyFont="1" applyBorder="1" applyProtection="1">
      <alignment vertical="center"/>
      <protection locked="0"/>
    </xf>
    <xf numFmtId="0" fontId="5" fillId="0" borderId="38" xfId="0" applyFont="1" applyBorder="1" applyAlignment="1">
      <alignment horizontal="left" vertical="center" textRotation="255" wrapText="1"/>
    </xf>
    <xf numFmtId="0" fontId="5" fillId="0" borderId="0" xfId="0" applyFont="1" applyAlignment="1">
      <alignment horizontal="left" vertical="center" textRotation="255"/>
    </xf>
    <xf numFmtId="0" fontId="5" fillId="0" borderId="38" xfId="0" applyFont="1" applyBorder="1" applyAlignment="1">
      <alignment horizontal="left" vertical="center" textRotation="255"/>
    </xf>
    <xf numFmtId="0" fontId="20" fillId="0" borderId="14" xfId="0" applyFont="1" applyBorder="1" applyAlignment="1">
      <alignment horizontal="right" vertical="center"/>
    </xf>
    <xf numFmtId="0" fontId="13" fillId="0" borderId="24" xfId="0" applyFont="1" applyBorder="1" applyAlignment="1">
      <alignment horizontal="center" vertical="center"/>
    </xf>
    <xf numFmtId="0" fontId="13" fillId="0" borderId="9" xfId="0" applyFont="1" applyBorder="1" applyAlignment="1">
      <alignment horizontal="center" vertical="center"/>
    </xf>
    <xf numFmtId="0" fontId="9" fillId="0" borderId="24" xfId="0" applyFont="1" applyBorder="1" applyAlignment="1">
      <alignment horizontal="left" vertical="center"/>
    </xf>
    <xf numFmtId="0" fontId="9" fillId="0" borderId="9" xfId="0" applyFont="1" applyBorder="1" applyAlignment="1">
      <alignment horizontal="left" vertical="center"/>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49" fontId="5" fillId="6" borderId="20"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_大会要綱" xfId="2" xr:uid="{5CF65497-C2E3-46CD-8FEF-555B51E59E38}"/>
  </cellStyles>
  <dxfs count="2">
    <dxf>
      <font>
        <color theme="0"/>
      </font>
      <fill>
        <patternFill>
          <bgColor rgb="FFFF0000"/>
        </patternFill>
      </fill>
    </dxf>
    <dxf>
      <font>
        <color rgb="FFFF0000"/>
      </font>
      <fill>
        <patternFill>
          <bgColor rgb="FFFF99CC"/>
        </patternFill>
      </fill>
    </dxf>
  </dxfs>
  <tableStyles count="0" defaultTableStyle="TableStyleMedium2" defaultPivotStyle="PivotStyleLight16"/>
  <colors>
    <mruColors>
      <color rgb="FFFFFF99"/>
      <color rgb="FFFFFF66"/>
      <color rgb="FFFF6699"/>
      <color rgb="FFFFCCFF"/>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76201</xdr:colOff>
      <xdr:row>20</xdr:row>
      <xdr:rowOff>75280</xdr:rowOff>
    </xdr:from>
    <xdr:to>
      <xdr:col>6</xdr:col>
      <xdr:colOff>238125</xdr:colOff>
      <xdr:row>26</xdr:row>
      <xdr:rowOff>5715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1" y="4022440"/>
          <a:ext cx="2630804" cy="1347755"/>
        </a:xfrm>
        <a:prstGeom prst="rect">
          <a:avLst/>
        </a:prstGeom>
      </xdr:spPr>
    </xdr:pic>
    <xdr:clientData/>
  </xdr:twoCellAnchor>
  <xdr:twoCellAnchor>
    <xdr:from>
      <xdr:col>11</xdr:col>
      <xdr:colOff>504825</xdr:colOff>
      <xdr:row>21</xdr:row>
      <xdr:rowOff>9525</xdr:rowOff>
    </xdr:from>
    <xdr:to>
      <xdr:col>12</xdr:col>
      <xdr:colOff>57150</xdr:colOff>
      <xdr:row>22</xdr:row>
      <xdr:rowOff>9525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974205" y="4901565"/>
          <a:ext cx="169545" cy="236220"/>
          <a:chOff x="7191375" y="3752850"/>
          <a:chExt cx="238125" cy="23812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191375" y="3752850"/>
            <a:ext cx="238125" cy="238125"/>
          </a:xfrm>
          <a:prstGeom prst="rect">
            <a:avLst/>
          </a:prstGeom>
          <a:solidFill>
            <a:schemeClr val="bg1">
              <a:lumMod val="8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二等辺三角形 3">
            <a:extLst>
              <a:ext uri="{FF2B5EF4-FFF2-40B4-BE49-F238E27FC236}">
                <a16:creationId xmlns:a16="http://schemas.microsoft.com/office/drawing/2014/main" id="{00000000-0008-0000-0000-000004000000}"/>
              </a:ext>
            </a:extLst>
          </xdr:cNvPr>
          <xdr:cNvSpPr/>
        </xdr:nvSpPr>
        <xdr:spPr>
          <a:xfrm flipV="1">
            <a:off x="7229475" y="3819525"/>
            <a:ext cx="161925" cy="104775"/>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5</xdr:row>
      <xdr:rowOff>53340</xdr:rowOff>
    </xdr:from>
    <xdr:to>
      <xdr:col>13</xdr:col>
      <xdr:colOff>259080</xdr:colOff>
      <xdr:row>5</xdr:row>
      <xdr:rowOff>220980</xdr:rowOff>
    </xdr:to>
    <xdr:sp macro="" textlink="">
      <xdr:nvSpPr>
        <xdr:cNvPr id="3" name="矢印: 右 2">
          <a:extLst>
            <a:ext uri="{FF2B5EF4-FFF2-40B4-BE49-F238E27FC236}">
              <a16:creationId xmlns:a16="http://schemas.microsoft.com/office/drawing/2014/main" id="{90E90B3D-571C-E786-6292-C54E615CF1E8}"/>
            </a:ext>
          </a:extLst>
        </xdr:cNvPr>
        <xdr:cNvSpPr/>
      </xdr:nvSpPr>
      <xdr:spPr>
        <a:xfrm>
          <a:off x="4488180" y="1280160"/>
          <a:ext cx="533400" cy="167640"/>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99"/>
  </sheetPr>
  <dimension ref="B2:M29"/>
  <sheetViews>
    <sheetView workbookViewId="0"/>
  </sheetViews>
  <sheetFormatPr defaultColWidth="9" defaultRowHeight="13.2"/>
  <cols>
    <col min="1" max="1" width="9" style="5"/>
    <col min="2" max="2" width="4.33203125" style="5" customWidth="1"/>
    <col min="3" max="16384" width="9" style="5"/>
  </cols>
  <sheetData>
    <row r="2" spans="2:6" ht="18.75" customHeight="1">
      <c r="B2" s="5" t="s">
        <v>46</v>
      </c>
      <c r="F2" s="23" t="s">
        <v>49</v>
      </c>
    </row>
    <row r="3" spans="2:6" ht="18.75" customHeight="1"/>
    <row r="4" spans="2:6" ht="18.75" customHeight="1">
      <c r="B4" s="23" t="s">
        <v>124</v>
      </c>
    </row>
    <row r="5" spans="2:6" ht="18.75" customHeight="1"/>
    <row r="6" spans="2:6" ht="18.75" customHeight="1">
      <c r="B6" s="5" t="s">
        <v>50</v>
      </c>
    </row>
    <row r="7" spans="2:6" ht="18.75" customHeight="1">
      <c r="B7" s="63" t="s">
        <v>47</v>
      </c>
    </row>
    <row r="8" spans="2:6" ht="18.75" customHeight="1">
      <c r="B8" s="15" t="s">
        <v>48</v>
      </c>
      <c r="C8" s="24"/>
      <c r="D8" s="5" t="s">
        <v>57</v>
      </c>
    </row>
    <row r="9" spans="2:6" ht="18.75" customHeight="1">
      <c r="B9" s="15" t="s">
        <v>48</v>
      </c>
      <c r="C9" s="5" t="s">
        <v>53</v>
      </c>
    </row>
    <row r="10" spans="2:6" ht="18.75" customHeight="1">
      <c r="B10" s="15" t="s">
        <v>48</v>
      </c>
      <c r="C10" s="5" t="s">
        <v>58</v>
      </c>
    </row>
    <row r="11" spans="2:6" ht="18.75" customHeight="1">
      <c r="B11" s="15" t="s">
        <v>48</v>
      </c>
      <c r="C11" s="5" t="s">
        <v>51</v>
      </c>
    </row>
    <row r="12" spans="2:6" ht="18.75" customHeight="1"/>
    <row r="13" spans="2:6" ht="18.75" customHeight="1">
      <c r="B13" s="64" t="s">
        <v>52</v>
      </c>
    </row>
    <row r="14" spans="2:6" ht="18.75" customHeight="1">
      <c r="B14" s="15" t="s">
        <v>48</v>
      </c>
      <c r="C14" s="20"/>
      <c r="D14" s="5" t="s">
        <v>59</v>
      </c>
    </row>
    <row r="15" spans="2:6" ht="18.75" customHeight="1">
      <c r="B15" s="15" t="s">
        <v>48</v>
      </c>
      <c r="C15" s="69" t="s">
        <v>128</v>
      </c>
    </row>
    <row r="16" spans="2:6" ht="18.75" customHeight="1">
      <c r="B16" s="15"/>
      <c r="C16" s="73" t="s">
        <v>129</v>
      </c>
    </row>
    <row r="17" spans="2:13" ht="18.75" customHeight="1">
      <c r="B17" s="15"/>
      <c r="C17" s="68"/>
    </row>
    <row r="18" spans="2:13" ht="18.75" customHeight="1">
      <c r="B18" s="15" t="s">
        <v>48</v>
      </c>
      <c r="C18" s="21"/>
      <c r="D18" s="17" t="s">
        <v>60</v>
      </c>
    </row>
    <row r="19" spans="2:13" ht="18.75" customHeight="1">
      <c r="B19" s="15"/>
      <c r="C19" s="22"/>
      <c r="D19" s="17"/>
    </row>
    <row r="20" spans="2:13" ht="18.75" customHeight="1">
      <c r="B20" s="15" t="s">
        <v>48</v>
      </c>
      <c r="C20" s="21"/>
      <c r="D20" s="17" t="s">
        <v>61</v>
      </c>
    </row>
    <row r="21" spans="2:13" ht="18.75" customHeight="1">
      <c r="B21" s="15"/>
    </row>
    <row r="22" spans="2:13" ht="18.75" customHeight="1">
      <c r="B22" s="15"/>
      <c r="H22" s="5" t="s">
        <v>63</v>
      </c>
      <c r="M22" s="5" t="s">
        <v>64</v>
      </c>
    </row>
    <row r="23" spans="2:13" ht="18.75" customHeight="1">
      <c r="B23" s="15"/>
      <c r="H23" s="5" t="s">
        <v>65</v>
      </c>
    </row>
    <row r="24" spans="2:13" ht="18.75" customHeight="1">
      <c r="B24" s="15"/>
      <c r="H24" s="5" t="s">
        <v>62</v>
      </c>
    </row>
    <row r="25" spans="2:13" ht="18.75" customHeight="1">
      <c r="B25" s="15"/>
    </row>
    <row r="26" spans="2:13" ht="18.75" customHeight="1">
      <c r="B26" s="15"/>
    </row>
    <row r="27" spans="2:13" ht="18.75" customHeight="1">
      <c r="B27" s="15"/>
    </row>
    <row r="28" spans="2:13" ht="18.75" customHeight="1">
      <c r="B28" s="63" t="s">
        <v>125</v>
      </c>
    </row>
    <row r="29" spans="2:13" ht="18.75" customHeight="1">
      <c r="C29" s="5" t="s">
        <v>173</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Z49"/>
  <sheetViews>
    <sheetView tabSelected="1" workbookViewId="0">
      <selection activeCell="E3" sqref="E3:J3"/>
    </sheetView>
  </sheetViews>
  <sheetFormatPr defaultColWidth="9" defaultRowHeight="13.2"/>
  <cols>
    <col min="1" max="1" width="3.6640625" style="5" customWidth="1"/>
    <col min="2" max="2" width="3.44140625" style="5" customWidth="1"/>
    <col min="3" max="18" width="5.77734375" style="5" customWidth="1"/>
    <col min="19" max="19" width="8.88671875" style="5" customWidth="1"/>
    <col min="20" max="20" width="17.5546875" style="5" customWidth="1"/>
    <col min="21" max="21" width="11.77734375" style="5" hidden="1" customWidth="1"/>
    <col min="22" max="22" width="12.5546875" style="5" hidden="1" customWidth="1"/>
    <col min="23" max="23" width="11.5546875" style="5" hidden="1" customWidth="1"/>
    <col min="24" max="24" width="9" style="5" hidden="1" customWidth="1"/>
    <col min="25" max="25" width="14.33203125" style="5" hidden="1" customWidth="1"/>
    <col min="26" max="26" width="25.6640625" style="5" hidden="1" customWidth="1"/>
    <col min="27" max="16384" width="9" style="5"/>
  </cols>
  <sheetData>
    <row r="1" spans="2:26" ht="21" customHeight="1" thickBot="1">
      <c r="C1" s="140" t="s">
        <v>134</v>
      </c>
      <c r="D1" s="140"/>
      <c r="E1" s="140"/>
      <c r="F1" s="140"/>
      <c r="G1" s="140"/>
      <c r="H1" s="140"/>
      <c r="I1" s="140"/>
      <c r="J1" s="17"/>
      <c r="K1" s="17"/>
      <c r="L1" s="110"/>
      <c r="M1" s="11" t="s">
        <v>39</v>
      </c>
      <c r="N1" s="11"/>
      <c r="O1" s="12"/>
      <c r="P1" s="17"/>
      <c r="Q1" s="17"/>
      <c r="R1" s="17"/>
      <c r="V1" s="9"/>
      <c r="W1" s="9"/>
      <c r="X1" s="9"/>
    </row>
    <row r="2" spans="2:26" ht="21" customHeight="1">
      <c r="E2" s="147" t="s">
        <v>133</v>
      </c>
      <c r="F2" s="147"/>
      <c r="G2" s="147"/>
      <c r="H2" s="147"/>
    </row>
    <row r="3" spans="2:26" ht="21" customHeight="1">
      <c r="C3" s="141" t="s">
        <v>7</v>
      </c>
      <c r="D3" s="141"/>
      <c r="E3" s="146"/>
      <c r="F3" s="146"/>
      <c r="G3" s="146"/>
      <c r="H3" s="146"/>
      <c r="I3" s="146"/>
      <c r="J3" s="146"/>
      <c r="K3" s="159" t="s">
        <v>16</v>
      </c>
      <c r="L3" s="159"/>
      <c r="M3" s="146"/>
      <c r="N3" s="146"/>
      <c r="O3" s="146"/>
      <c r="P3" s="146"/>
      <c r="Q3" s="146"/>
      <c r="R3" s="146"/>
    </row>
    <row r="4" spans="2:26" ht="12.75" customHeight="1">
      <c r="C4" s="141" t="s">
        <v>8</v>
      </c>
      <c r="D4" s="141"/>
      <c r="E4" s="6" t="s">
        <v>9</v>
      </c>
      <c r="F4" s="7"/>
      <c r="G4" s="8"/>
      <c r="H4" s="6" t="s">
        <v>10</v>
      </c>
      <c r="I4" s="7"/>
      <c r="J4" s="8"/>
      <c r="K4" s="6" t="s">
        <v>11</v>
      </c>
      <c r="L4" s="7"/>
      <c r="M4" s="8"/>
      <c r="N4" s="6" t="s">
        <v>12</v>
      </c>
      <c r="O4" s="7"/>
      <c r="P4" s="7"/>
      <c r="Q4" s="7"/>
      <c r="R4" s="8"/>
    </row>
    <row r="5" spans="2:26" ht="21" customHeight="1">
      <c r="C5" s="141"/>
      <c r="D5" s="141"/>
      <c r="E5" s="142"/>
      <c r="F5" s="142"/>
      <c r="G5" s="142"/>
      <c r="H5" s="143"/>
      <c r="I5" s="144"/>
      <c r="J5" s="145"/>
      <c r="K5" s="143"/>
      <c r="L5" s="144"/>
      <c r="M5" s="145"/>
      <c r="N5" s="168"/>
      <c r="O5" s="169"/>
      <c r="P5" s="169"/>
      <c r="Q5" s="169"/>
      <c r="R5" s="170"/>
    </row>
    <row r="6" spans="2:26" ht="21" customHeight="1">
      <c r="C6" s="181" t="s">
        <v>179</v>
      </c>
      <c r="D6" s="181"/>
      <c r="E6" s="181"/>
      <c r="F6" s="181"/>
      <c r="G6" s="181"/>
      <c r="H6" s="181"/>
      <c r="I6" s="181"/>
      <c r="J6" s="181"/>
      <c r="K6" s="181"/>
      <c r="L6" s="181"/>
      <c r="O6" s="186"/>
      <c r="P6" s="187"/>
      <c r="Q6" s="187"/>
      <c r="R6" s="188"/>
    </row>
    <row r="7" spans="2:26" ht="21" customHeight="1">
      <c r="C7" s="17"/>
      <c r="D7" s="17"/>
      <c r="E7" s="10"/>
      <c r="F7" s="70"/>
      <c r="G7" s="70"/>
      <c r="H7" s="70"/>
      <c r="I7" s="70"/>
      <c r="J7" s="70"/>
      <c r="K7" s="71"/>
      <c r="L7" s="72"/>
      <c r="M7" s="72"/>
      <c r="N7" s="72"/>
      <c r="O7" s="171"/>
      <c r="P7" s="171"/>
      <c r="Q7" s="171"/>
      <c r="R7" s="171"/>
    </row>
    <row r="8" spans="2:26" ht="21" customHeight="1">
      <c r="C8" s="159" t="s">
        <v>13</v>
      </c>
      <c r="D8" s="159"/>
      <c r="E8" s="151">
        <f>SUM(F9:G10)</f>
        <v>0</v>
      </c>
      <c r="F8" s="151"/>
      <c r="G8" s="151"/>
      <c r="H8" s="159" t="s">
        <v>14</v>
      </c>
      <c r="I8" s="159"/>
      <c r="J8" s="172">
        <f>+'申込書 参加選手'!Q126</f>
        <v>0</v>
      </c>
      <c r="K8" s="172"/>
      <c r="L8" s="172"/>
      <c r="M8" s="172"/>
      <c r="N8" s="159" t="s">
        <v>15</v>
      </c>
      <c r="O8" s="159"/>
      <c r="P8" s="177">
        <f>+'申込書 参加選手'!P127</f>
        <v>0</v>
      </c>
      <c r="Q8" s="177"/>
      <c r="R8" s="177"/>
    </row>
    <row r="9" spans="2:26" ht="21" customHeight="1">
      <c r="C9" s="65" t="s">
        <v>126</v>
      </c>
      <c r="D9" s="152" t="s">
        <v>180</v>
      </c>
      <c r="E9" s="153"/>
      <c r="F9" s="166">
        <f>+'申込書 参加選手'!O126</f>
        <v>0</v>
      </c>
      <c r="G9" s="167"/>
      <c r="H9" s="164" t="s">
        <v>97</v>
      </c>
      <c r="I9" s="165"/>
      <c r="J9" s="173">
        <f>+'申込書 参加選手'!R127</f>
        <v>0</v>
      </c>
      <c r="K9" s="173"/>
      <c r="L9" s="174">
        <f>+J9*2000</f>
        <v>0</v>
      </c>
      <c r="M9" s="175"/>
      <c r="O9" s="176" t="s">
        <v>135</v>
      </c>
      <c r="P9" s="141"/>
      <c r="Q9" s="141"/>
      <c r="R9" s="141"/>
    </row>
    <row r="10" spans="2:26" ht="21" customHeight="1">
      <c r="D10" s="154" t="s">
        <v>181</v>
      </c>
      <c r="E10" s="155"/>
      <c r="F10" s="166">
        <f>+'申込書 参加選手'!P126</f>
        <v>0</v>
      </c>
      <c r="G10" s="167"/>
      <c r="H10" s="164" t="s">
        <v>98</v>
      </c>
      <c r="I10" s="165"/>
      <c r="J10" s="173">
        <f>+'申込書 参加選手'!R128</f>
        <v>0</v>
      </c>
      <c r="K10" s="173"/>
      <c r="L10" s="174">
        <f>+J10*4000</f>
        <v>0</v>
      </c>
      <c r="M10" s="175"/>
      <c r="O10" s="141"/>
      <c r="P10" s="141"/>
      <c r="Q10" s="141"/>
      <c r="R10" s="141"/>
    </row>
    <row r="11" spans="2:26" ht="21" customHeight="1"/>
    <row r="12" spans="2:26" ht="21" customHeight="1">
      <c r="C12" s="63" t="s">
        <v>191</v>
      </c>
      <c r="G12" s="5" t="s">
        <v>187</v>
      </c>
    </row>
    <row r="13" spans="2:26" ht="21" customHeight="1">
      <c r="C13" s="160" t="s">
        <v>4</v>
      </c>
      <c r="D13" s="160"/>
      <c r="E13" s="160"/>
      <c r="F13" s="160"/>
      <c r="G13" s="161" t="s">
        <v>174</v>
      </c>
      <c r="H13" s="162"/>
      <c r="I13" s="163"/>
      <c r="J13" s="161" t="s">
        <v>175</v>
      </c>
      <c r="K13" s="162"/>
      <c r="L13" s="163"/>
      <c r="M13" s="161" t="s">
        <v>176</v>
      </c>
      <c r="N13" s="162"/>
      <c r="O13" s="163"/>
      <c r="P13" s="178"/>
      <c r="Q13" s="179"/>
      <c r="U13" s="66" t="s">
        <v>127</v>
      </c>
      <c r="V13" s="67" t="s">
        <v>41</v>
      </c>
      <c r="W13" s="67" t="s">
        <v>40</v>
      </c>
      <c r="X13" s="67" t="s">
        <v>176</v>
      </c>
      <c r="Y13" s="66" t="s">
        <v>177</v>
      </c>
      <c r="Z13" s="66" t="s">
        <v>178</v>
      </c>
    </row>
    <row r="14" spans="2:26" ht="21" customHeight="1">
      <c r="B14" s="5">
        <v>1</v>
      </c>
      <c r="C14" s="150"/>
      <c r="D14" s="150"/>
      <c r="E14" s="150"/>
      <c r="F14" s="150"/>
      <c r="G14" s="112"/>
      <c r="H14" s="113"/>
      <c r="I14" s="114"/>
      <c r="J14" s="112"/>
      <c r="K14" s="113"/>
      <c r="L14" s="114"/>
      <c r="M14" s="112"/>
      <c r="N14" s="113"/>
      <c r="O14" s="114"/>
      <c r="P14" s="180"/>
      <c r="Q14" s="179"/>
      <c r="U14" s="66">
        <f>C14</f>
        <v>0</v>
      </c>
      <c r="V14" s="66">
        <f>G14</f>
        <v>0</v>
      </c>
      <c r="W14" s="67">
        <f>J14</f>
        <v>0</v>
      </c>
      <c r="X14" s="67">
        <f>M14</f>
        <v>0</v>
      </c>
      <c r="Y14" s="67">
        <f>$O$6</f>
        <v>0</v>
      </c>
      <c r="Z14" s="84">
        <f>$E$3</f>
        <v>0</v>
      </c>
    </row>
    <row r="15" spans="2:26" ht="21" customHeight="1">
      <c r="B15" s="5">
        <v>2</v>
      </c>
      <c r="C15" s="150"/>
      <c r="D15" s="150"/>
      <c r="E15" s="150"/>
      <c r="F15" s="150"/>
      <c r="G15" s="112"/>
      <c r="H15" s="113"/>
      <c r="I15" s="114"/>
      <c r="J15" s="112"/>
      <c r="K15" s="113"/>
      <c r="L15" s="114"/>
      <c r="M15" s="112"/>
      <c r="N15" s="113"/>
      <c r="O15" s="114"/>
      <c r="P15" s="180"/>
      <c r="Q15" s="179"/>
      <c r="U15" s="66">
        <f t="shared" ref="U15:U18" si="0">C15</f>
        <v>0</v>
      </c>
      <c r="V15" s="66">
        <f t="shared" ref="V15:V18" si="1">G15</f>
        <v>0</v>
      </c>
      <c r="W15" s="67">
        <f t="shared" ref="W15:W18" si="2">J15</f>
        <v>0</v>
      </c>
      <c r="X15" s="67">
        <f t="shared" ref="X15:X21" si="3">M15</f>
        <v>0</v>
      </c>
      <c r="Y15" s="67">
        <f>$O$6</f>
        <v>0</v>
      </c>
      <c r="Z15" s="84">
        <f t="shared" ref="Z15:Z18" si="4">$E$3</f>
        <v>0</v>
      </c>
    </row>
    <row r="16" spans="2:26" ht="21" customHeight="1">
      <c r="B16" s="5">
        <v>3</v>
      </c>
      <c r="C16" s="150"/>
      <c r="D16" s="150"/>
      <c r="E16" s="150"/>
      <c r="F16" s="150"/>
      <c r="G16" s="112"/>
      <c r="H16" s="113"/>
      <c r="I16" s="114"/>
      <c r="J16" s="112"/>
      <c r="K16" s="113"/>
      <c r="L16" s="114"/>
      <c r="M16" s="112"/>
      <c r="N16" s="113"/>
      <c r="O16" s="114"/>
      <c r="P16" s="180"/>
      <c r="Q16" s="179"/>
      <c r="U16" s="66">
        <f t="shared" si="0"/>
        <v>0</v>
      </c>
      <c r="V16" s="66">
        <f t="shared" si="1"/>
        <v>0</v>
      </c>
      <c r="W16" s="67">
        <f t="shared" si="2"/>
        <v>0</v>
      </c>
      <c r="X16" s="67">
        <f t="shared" si="3"/>
        <v>0</v>
      </c>
      <c r="Y16" s="67">
        <f>$O$6</f>
        <v>0</v>
      </c>
      <c r="Z16" s="84">
        <f t="shared" si="4"/>
        <v>0</v>
      </c>
    </row>
    <row r="17" spans="2:26" ht="21" customHeight="1">
      <c r="B17" s="5">
        <v>4</v>
      </c>
      <c r="C17" s="150"/>
      <c r="D17" s="150"/>
      <c r="E17" s="150"/>
      <c r="F17" s="150"/>
      <c r="G17" s="112"/>
      <c r="H17" s="113"/>
      <c r="I17" s="114"/>
      <c r="J17" s="112"/>
      <c r="K17" s="113"/>
      <c r="L17" s="114"/>
      <c r="M17" s="112"/>
      <c r="N17" s="113"/>
      <c r="O17" s="114"/>
      <c r="P17" s="180"/>
      <c r="Q17" s="179"/>
      <c r="U17" s="66">
        <f t="shared" si="0"/>
        <v>0</v>
      </c>
      <c r="V17" s="66">
        <f t="shared" si="1"/>
        <v>0</v>
      </c>
      <c r="W17" s="67">
        <f t="shared" si="2"/>
        <v>0</v>
      </c>
      <c r="X17" s="67">
        <f t="shared" si="3"/>
        <v>0</v>
      </c>
      <c r="Y17" s="67">
        <f>$O$6</f>
        <v>0</v>
      </c>
      <c r="Z17" s="84">
        <f t="shared" si="4"/>
        <v>0</v>
      </c>
    </row>
    <row r="18" spans="2:26" ht="21" customHeight="1">
      <c r="B18" s="5">
        <v>5</v>
      </c>
      <c r="C18" s="150"/>
      <c r="D18" s="150"/>
      <c r="E18" s="150"/>
      <c r="F18" s="150"/>
      <c r="G18" s="112"/>
      <c r="H18" s="113"/>
      <c r="I18" s="114"/>
      <c r="J18" s="112"/>
      <c r="K18" s="113"/>
      <c r="L18" s="114"/>
      <c r="M18" s="112"/>
      <c r="N18" s="113"/>
      <c r="O18" s="114"/>
      <c r="P18" s="180"/>
      <c r="Q18" s="179"/>
      <c r="U18" s="66">
        <f t="shared" si="0"/>
        <v>0</v>
      </c>
      <c r="V18" s="66">
        <f t="shared" si="1"/>
        <v>0</v>
      </c>
      <c r="W18" s="67">
        <f t="shared" si="2"/>
        <v>0</v>
      </c>
      <c r="X18" s="67">
        <f t="shared" si="3"/>
        <v>0</v>
      </c>
      <c r="Y18" s="67">
        <f>$O$6</f>
        <v>0</v>
      </c>
      <c r="Z18" s="84">
        <f t="shared" si="4"/>
        <v>0</v>
      </c>
    </row>
    <row r="19" spans="2:26" ht="21" hidden="1" customHeight="1">
      <c r="B19" s="5">
        <v>6</v>
      </c>
      <c r="C19" s="150"/>
      <c r="D19" s="150"/>
      <c r="E19" s="150"/>
      <c r="F19" s="150"/>
      <c r="G19" s="112"/>
      <c r="H19" s="113"/>
      <c r="I19" s="114"/>
      <c r="J19" s="112"/>
      <c r="K19" s="113"/>
      <c r="L19" s="114"/>
      <c r="M19" s="112"/>
      <c r="N19" s="113"/>
      <c r="O19" s="114"/>
      <c r="U19" s="85" t="str">
        <f t="shared" ref="U19:U21" si="5">IF($C19&lt;&gt;"",C19,"")</f>
        <v/>
      </c>
      <c r="V19" s="85" t="str">
        <f t="shared" ref="V19:V21" si="6">IF($C19&lt;&gt;"",G19,"")</f>
        <v/>
      </c>
      <c r="W19" s="86" t="str">
        <f t="shared" ref="W19:W21" si="7">IF($C19&lt;&gt;"",I19,"")</f>
        <v/>
      </c>
      <c r="X19" s="67">
        <f t="shared" si="3"/>
        <v>0</v>
      </c>
    </row>
    <row r="20" spans="2:26" ht="21" hidden="1" customHeight="1">
      <c r="B20" s="5">
        <v>7</v>
      </c>
      <c r="C20" s="150"/>
      <c r="D20" s="150"/>
      <c r="E20" s="150"/>
      <c r="F20" s="150"/>
      <c r="G20" s="112"/>
      <c r="H20" s="113"/>
      <c r="I20" s="114"/>
      <c r="J20" s="112"/>
      <c r="K20" s="113"/>
      <c r="L20" s="114"/>
      <c r="M20" s="112"/>
      <c r="N20" s="113"/>
      <c r="O20" s="114"/>
      <c r="U20" s="66" t="str">
        <f t="shared" si="5"/>
        <v/>
      </c>
      <c r="V20" s="66" t="str">
        <f t="shared" si="6"/>
        <v/>
      </c>
      <c r="W20" s="67" t="str">
        <f t="shared" si="7"/>
        <v/>
      </c>
      <c r="X20" s="67">
        <f t="shared" si="3"/>
        <v>0</v>
      </c>
    </row>
    <row r="21" spans="2:26" ht="21" hidden="1" customHeight="1">
      <c r="B21" s="5">
        <v>8</v>
      </c>
      <c r="C21" s="150"/>
      <c r="D21" s="150"/>
      <c r="E21" s="150"/>
      <c r="F21" s="150"/>
      <c r="G21" s="112"/>
      <c r="H21" s="113"/>
      <c r="I21" s="114"/>
      <c r="J21" s="112"/>
      <c r="K21" s="113"/>
      <c r="L21" s="114"/>
      <c r="M21" s="112"/>
      <c r="N21" s="113"/>
      <c r="O21" s="114"/>
      <c r="U21" s="66" t="str">
        <f t="shared" si="5"/>
        <v/>
      </c>
      <c r="V21" s="66" t="str">
        <f t="shared" si="6"/>
        <v/>
      </c>
      <c r="W21" s="67" t="str">
        <f t="shared" si="7"/>
        <v/>
      </c>
      <c r="X21" s="67">
        <f t="shared" si="3"/>
        <v>0</v>
      </c>
    </row>
    <row r="22" spans="2:26" ht="21" customHeight="1"/>
    <row r="23" spans="2:26" s="87" customFormat="1" ht="21" customHeight="1" thickBot="1">
      <c r="C23" s="103" t="s">
        <v>189</v>
      </c>
      <c r="G23" s="104" t="s">
        <v>186</v>
      </c>
    </row>
    <row r="24" spans="2:26" s="87" customFormat="1" ht="21" customHeight="1" thickBot="1">
      <c r="C24" s="137" t="s">
        <v>190</v>
      </c>
      <c r="D24" s="138"/>
      <c r="E24" s="138"/>
      <c r="F24" s="139"/>
      <c r="G24" s="135"/>
      <c r="H24" s="136"/>
      <c r="I24" s="102" t="s">
        <v>188</v>
      </c>
      <c r="J24" s="133"/>
      <c r="K24" s="134"/>
      <c r="L24" s="90" t="s">
        <v>182</v>
      </c>
      <c r="M24" s="89"/>
    </row>
    <row r="25" spans="2:26" s="87" customFormat="1" ht="17.399999999999999" customHeight="1">
      <c r="C25" s="89" t="s">
        <v>183</v>
      </c>
      <c r="D25" s="93"/>
      <c r="E25" s="93"/>
      <c r="F25" s="91"/>
      <c r="G25" s="96"/>
      <c r="H25" s="96"/>
      <c r="I25" s="97"/>
      <c r="J25" s="98"/>
      <c r="K25" s="98"/>
      <c r="L25" s="92"/>
    </row>
    <row r="26" spans="2:26" s="87" customFormat="1" ht="17.399999999999999" customHeight="1">
      <c r="C26" s="89" t="s">
        <v>184</v>
      </c>
      <c r="D26" s="93"/>
      <c r="E26" s="93"/>
      <c r="F26" s="94"/>
      <c r="G26" s="99"/>
      <c r="H26" s="99"/>
      <c r="I26" s="100"/>
      <c r="J26" s="101"/>
      <c r="K26" s="101"/>
      <c r="L26" s="95"/>
    </row>
    <row r="27" spans="2:26" s="87" customFormat="1" ht="17.399999999999999" customHeight="1">
      <c r="C27" s="89" t="s">
        <v>185</v>
      </c>
      <c r="D27" s="93"/>
      <c r="E27" s="93"/>
      <c r="F27" s="94"/>
      <c r="G27" s="99"/>
      <c r="H27" s="99"/>
      <c r="I27" s="100"/>
      <c r="J27" s="101"/>
      <c r="K27" s="101"/>
      <c r="L27" s="95"/>
    </row>
    <row r="28" spans="2:26" ht="21" customHeight="1"/>
    <row r="29" spans="2:26" s="87" customFormat="1" ht="17.25" customHeight="1">
      <c r="C29" s="88" t="s">
        <v>192</v>
      </c>
      <c r="D29" s="103"/>
      <c r="F29" s="89" t="s">
        <v>203</v>
      </c>
    </row>
    <row r="30" spans="2:26" s="87" customFormat="1" ht="17.25" customHeight="1">
      <c r="C30" s="103"/>
      <c r="D30" s="103"/>
      <c r="F30" s="89" t="s">
        <v>204</v>
      </c>
    </row>
    <row r="31" spans="2:26" s="87" customFormat="1" ht="17.25" customHeight="1">
      <c r="C31" s="104" t="s">
        <v>210</v>
      </c>
      <c r="O31" s="89" t="s">
        <v>193</v>
      </c>
    </row>
    <row r="32" spans="2:26" s="87" customFormat="1" ht="15.75" customHeight="1">
      <c r="C32" s="105" t="s">
        <v>205</v>
      </c>
      <c r="D32" s="120" t="s">
        <v>198</v>
      </c>
      <c r="E32" s="121"/>
      <c r="F32" s="121"/>
      <c r="G32" s="122"/>
      <c r="H32" s="120" t="s">
        <v>199</v>
      </c>
      <c r="I32" s="121"/>
      <c r="J32" s="121"/>
      <c r="K32" s="121"/>
      <c r="L32" s="121"/>
      <c r="M32" s="121"/>
      <c r="N32" s="121"/>
      <c r="O32" s="121"/>
      <c r="P32" s="122"/>
      <c r="Q32" s="120" t="s">
        <v>194</v>
      </c>
      <c r="R32" s="122"/>
      <c r="S32" s="107"/>
    </row>
    <row r="33" spans="3:19" s="87" customFormat="1" ht="21" customHeight="1">
      <c r="C33" s="109"/>
      <c r="D33" s="125"/>
      <c r="E33" s="126"/>
      <c r="F33" s="126"/>
      <c r="G33" s="127"/>
      <c r="H33" s="128"/>
      <c r="I33" s="129"/>
      <c r="J33" s="129"/>
      <c r="K33" s="129"/>
      <c r="L33" s="106" t="s">
        <v>195</v>
      </c>
      <c r="M33" s="128"/>
      <c r="N33" s="129"/>
      <c r="O33" s="129"/>
      <c r="P33" s="129"/>
      <c r="Q33" s="123"/>
      <c r="R33" s="124"/>
      <c r="S33" s="108"/>
    </row>
    <row r="34" spans="3:19" s="87" customFormat="1" ht="21" customHeight="1">
      <c r="C34" s="109"/>
      <c r="D34" s="128"/>
      <c r="E34" s="129"/>
      <c r="F34" s="129"/>
      <c r="G34" s="130"/>
      <c r="H34" s="128"/>
      <c r="I34" s="129"/>
      <c r="J34" s="129"/>
      <c r="K34" s="129"/>
      <c r="L34" s="106" t="s">
        <v>195</v>
      </c>
      <c r="M34" s="128"/>
      <c r="N34" s="129"/>
      <c r="O34" s="129"/>
      <c r="P34" s="129"/>
      <c r="Q34" s="123"/>
      <c r="R34" s="124"/>
      <c r="S34" s="108"/>
    </row>
    <row r="35" spans="3:19" s="87" customFormat="1" ht="21" customHeight="1">
      <c r="C35" s="109"/>
      <c r="D35" s="128"/>
      <c r="E35" s="129"/>
      <c r="F35" s="129"/>
      <c r="G35" s="130"/>
      <c r="H35" s="128"/>
      <c r="I35" s="129"/>
      <c r="J35" s="129"/>
      <c r="K35" s="129"/>
      <c r="L35" s="106" t="s">
        <v>195</v>
      </c>
      <c r="M35" s="128"/>
      <c r="N35" s="129"/>
      <c r="O35" s="129"/>
      <c r="P35" s="129"/>
      <c r="Q35" s="123"/>
      <c r="R35" s="124"/>
      <c r="S35" s="108"/>
    </row>
    <row r="36" spans="3:19" s="87" customFormat="1" ht="21" customHeight="1">
      <c r="C36" s="109"/>
      <c r="D36" s="128"/>
      <c r="E36" s="129"/>
      <c r="F36" s="129"/>
      <c r="G36" s="130"/>
      <c r="H36" s="128"/>
      <c r="I36" s="129"/>
      <c r="J36" s="129"/>
      <c r="K36" s="129"/>
      <c r="L36" s="106" t="s">
        <v>195</v>
      </c>
      <c r="M36" s="128"/>
      <c r="N36" s="129"/>
      <c r="O36" s="129"/>
      <c r="P36" s="129"/>
      <c r="Q36" s="123"/>
      <c r="R36" s="124"/>
      <c r="S36" s="108"/>
    </row>
    <row r="37" spans="3:19" s="87" customFormat="1" ht="21" customHeight="1">
      <c r="C37" s="109"/>
      <c r="D37" s="128"/>
      <c r="E37" s="129"/>
      <c r="F37" s="129"/>
      <c r="G37" s="130"/>
      <c r="H37" s="128"/>
      <c r="I37" s="129"/>
      <c r="J37" s="129"/>
      <c r="K37" s="129"/>
      <c r="L37" s="106" t="s">
        <v>195</v>
      </c>
      <c r="M37" s="128"/>
      <c r="N37" s="129"/>
      <c r="O37" s="129"/>
      <c r="P37" s="129"/>
      <c r="Q37" s="123"/>
      <c r="R37" s="124"/>
      <c r="S37" s="108"/>
    </row>
    <row r="38" spans="3:19" s="87" customFormat="1" ht="21" customHeight="1">
      <c r="C38" s="109"/>
      <c r="D38" s="128"/>
      <c r="E38" s="129"/>
      <c r="F38" s="129"/>
      <c r="G38" s="130"/>
      <c r="H38" s="128"/>
      <c r="I38" s="129"/>
      <c r="J38" s="129"/>
      <c r="K38" s="129"/>
      <c r="L38" s="106" t="s">
        <v>195</v>
      </c>
      <c r="M38" s="128"/>
      <c r="N38" s="129"/>
      <c r="O38" s="129"/>
      <c r="P38" s="129"/>
      <c r="Q38" s="123"/>
      <c r="R38" s="124"/>
      <c r="S38" s="108"/>
    </row>
    <row r="39" spans="3:19" s="87" customFormat="1" ht="21" customHeight="1">
      <c r="C39" s="109"/>
      <c r="D39" s="128"/>
      <c r="E39" s="129"/>
      <c r="F39" s="129"/>
      <c r="G39" s="130"/>
      <c r="H39" s="128"/>
      <c r="I39" s="129"/>
      <c r="J39" s="129"/>
      <c r="K39" s="129"/>
      <c r="L39" s="106" t="s">
        <v>195</v>
      </c>
      <c r="M39" s="128"/>
      <c r="N39" s="129"/>
      <c r="O39" s="129"/>
      <c r="P39" s="129"/>
      <c r="Q39" s="123"/>
      <c r="R39" s="124"/>
      <c r="S39" s="108"/>
    </row>
    <row r="40" spans="3:19" s="87" customFormat="1" ht="21" customHeight="1">
      <c r="C40" s="109"/>
      <c r="D40" s="128"/>
      <c r="E40" s="129"/>
      <c r="F40" s="129"/>
      <c r="G40" s="130"/>
      <c r="H40" s="128"/>
      <c r="I40" s="129"/>
      <c r="J40" s="129"/>
      <c r="K40" s="129"/>
      <c r="L40" s="106" t="s">
        <v>195</v>
      </c>
      <c r="M40" s="128"/>
      <c r="N40" s="129"/>
      <c r="O40" s="129"/>
      <c r="P40" s="129"/>
      <c r="Q40" s="123"/>
      <c r="R40" s="124"/>
      <c r="S40" s="108"/>
    </row>
    <row r="41" spans="3:19" s="87" customFormat="1" ht="23.25" customHeight="1">
      <c r="P41" s="87" t="s">
        <v>200</v>
      </c>
      <c r="Q41" s="131">
        <f>SUM(Q33:R40)</f>
        <v>0</v>
      </c>
      <c r="R41" s="132"/>
    </row>
    <row r="42" spans="3:19" s="87" customFormat="1" ht="18" customHeight="1">
      <c r="C42" s="87" t="s">
        <v>196</v>
      </c>
      <c r="H42" s="87" t="s">
        <v>197</v>
      </c>
    </row>
    <row r="43" spans="3:19" s="87" customFormat="1" ht="18" customHeight="1">
      <c r="C43" s="105" t="s">
        <v>205</v>
      </c>
      <c r="D43" s="120" t="s">
        <v>198</v>
      </c>
      <c r="E43" s="121"/>
      <c r="F43" s="121"/>
      <c r="G43" s="122"/>
      <c r="H43" s="120" t="s">
        <v>199</v>
      </c>
      <c r="I43" s="121"/>
      <c r="J43" s="121"/>
      <c r="K43" s="121"/>
      <c r="L43" s="121"/>
      <c r="M43" s="121"/>
      <c r="N43" s="121"/>
      <c r="O43" s="121"/>
      <c r="P43" s="122"/>
      <c r="Q43" s="120" t="s">
        <v>194</v>
      </c>
      <c r="R43" s="122"/>
      <c r="S43" s="107"/>
    </row>
    <row r="44" spans="3:19" ht="18" customHeight="1">
      <c r="C44" s="105">
        <v>1</v>
      </c>
      <c r="D44" s="115" t="s">
        <v>201</v>
      </c>
      <c r="E44" s="116"/>
      <c r="F44" s="116"/>
      <c r="G44" s="117"/>
      <c r="H44" s="115" t="s">
        <v>208</v>
      </c>
      <c r="I44" s="116"/>
      <c r="J44" s="116"/>
      <c r="K44" s="116"/>
      <c r="L44" s="106" t="s">
        <v>195</v>
      </c>
      <c r="M44" s="115" t="s">
        <v>209</v>
      </c>
      <c r="N44" s="116"/>
      <c r="O44" s="116"/>
      <c r="P44" s="116"/>
      <c r="Q44" s="118">
        <v>380</v>
      </c>
      <c r="R44" s="119"/>
    </row>
    <row r="45" spans="3:19" ht="18" customHeight="1">
      <c r="C45" s="105">
        <v>1</v>
      </c>
      <c r="D45" s="115" t="s">
        <v>202</v>
      </c>
      <c r="E45" s="116"/>
      <c r="F45" s="116"/>
      <c r="G45" s="117"/>
      <c r="H45" s="115" t="s">
        <v>206</v>
      </c>
      <c r="I45" s="116"/>
      <c r="J45" s="116"/>
      <c r="K45" s="116"/>
      <c r="L45" s="106" t="s">
        <v>195</v>
      </c>
      <c r="M45" s="115" t="s">
        <v>207</v>
      </c>
      <c r="N45" s="116"/>
      <c r="O45" s="116"/>
      <c r="P45" s="116"/>
      <c r="Q45" s="118">
        <v>840</v>
      </c>
      <c r="R45" s="119"/>
    </row>
    <row r="46" spans="3:19" ht="18" customHeight="1">
      <c r="C46" s="105"/>
      <c r="D46" s="115"/>
      <c r="E46" s="116"/>
      <c r="F46" s="116"/>
      <c r="G46" s="117"/>
      <c r="H46" s="115"/>
      <c r="I46" s="116"/>
      <c r="J46" s="116"/>
      <c r="K46" s="116"/>
      <c r="L46" s="106" t="s">
        <v>195</v>
      </c>
      <c r="M46" s="115"/>
      <c r="N46" s="116"/>
      <c r="O46" s="116"/>
      <c r="P46" s="116"/>
      <c r="Q46" s="118"/>
      <c r="R46" s="119"/>
    </row>
    <row r="47" spans="3:19" ht="18" customHeight="1" thickBot="1"/>
    <row r="48" spans="3:19" ht="21" customHeight="1">
      <c r="C48" s="156" t="s">
        <v>211</v>
      </c>
      <c r="D48" s="157"/>
      <c r="E48" s="157"/>
      <c r="F48" s="157"/>
      <c r="G48" s="157"/>
      <c r="H48" s="157"/>
      <c r="I48" s="157"/>
      <c r="J48" s="157"/>
      <c r="K48" s="158"/>
    </row>
    <row r="49" spans="3:11" ht="21" customHeight="1" thickBot="1">
      <c r="C49" s="148" t="s">
        <v>130</v>
      </c>
      <c r="D49" s="149"/>
      <c r="E49" s="111"/>
      <c r="F49" s="79" t="s">
        <v>131</v>
      </c>
      <c r="G49" s="80"/>
      <c r="H49" s="81" t="s">
        <v>132</v>
      </c>
      <c r="I49" s="81"/>
      <c r="J49" s="81"/>
      <c r="K49" s="82"/>
    </row>
  </sheetData>
  <sheetProtection algorithmName="SHA-512" hashValue="Or81JkQvxF0oC8VeTLjdtKLm5eNQxqsn8C1k2YZDLHt9z4QD/I3AIDLIgFebnVN0Yd02OxOLoY+62wbfSV8CfQ==" saltValue="dxRo4DqqAbPCTw89VdlTMQ==" spinCount="100000" sheet="1" objects="1" scenarios="1"/>
  <mergeCells count="124">
    <mergeCell ref="L10:M10"/>
    <mergeCell ref="F10:G10"/>
    <mergeCell ref="G16:I16"/>
    <mergeCell ref="G17:I17"/>
    <mergeCell ref="G18:I18"/>
    <mergeCell ref="O9:R10"/>
    <mergeCell ref="P8:R8"/>
    <mergeCell ref="P13:Q18"/>
    <mergeCell ref="C6:L6"/>
    <mergeCell ref="J18:L18"/>
    <mergeCell ref="M13:O13"/>
    <mergeCell ref="M14:O14"/>
    <mergeCell ref="M15:O15"/>
    <mergeCell ref="M16:O16"/>
    <mergeCell ref="M17:O17"/>
    <mergeCell ref="M18:O18"/>
    <mergeCell ref="J13:L13"/>
    <mergeCell ref="J14:L14"/>
    <mergeCell ref="J15:L15"/>
    <mergeCell ref="J16:L16"/>
    <mergeCell ref="J17:L17"/>
    <mergeCell ref="G14:I14"/>
    <mergeCell ref="G15:I15"/>
    <mergeCell ref="C49:D49"/>
    <mergeCell ref="C15:F15"/>
    <mergeCell ref="C16:F16"/>
    <mergeCell ref="C18:F18"/>
    <mergeCell ref="C17:F17"/>
    <mergeCell ref="C21:F21"/>
    <mergeCell ref="C19:F19"/>
    <mergeCell ref="E8:G8"/>
    <mergeCell ref="D9:E9"/>
    <mergeCell ref="D10:E10"/>
    <mergeCell ref="C48:K48"/>
    <mergeCell ref="C13:F13"/>
    <mergeCell ref="C14:F14"/>
    <mergeCell ref="G13:I13"/>
    <mergeCell ref="G19:I19"/>
    <mergeCell ref="G20:I20"/>
    <mergeCell ref="G21:I21"/>
    <mergeCell ref="H9:I9"/>
    <mergeCell ref="H8:I8"/>
    <mergeCell ref="F9:G9"/>
    <mergeCell ref="C20:F20"/>
    <mergeCell ref="C8:D8"/>
    <mergeCell ref="J8:M8"/>
    <mergeCell ref="H10:I10"/>
    <mergeCell ref="Q37:R37"/>
    <mergeCell ref="Q32:R32"/>
    <mergeCell ref="J24:K24"/>
    <mergeCell ref="G24:H24"/>
    <mergeCell ref="C24:F24"/>
    <mergeCell ref="D32:G32"/>
    <mergeCell ref="H32:P32"/>
    <mergeCell ref="C1:I1"/>
    <mergeCell ref="C3:D3"/>
    <mergeCell ref="C4:D5"/>
    <mergeCell ref="E5:G5"/>
    <mergeCell ref="H5:J5"/>
    <mergeCell ref="E3:J3"/>
    <mergeCell ref="E2:H2"/>
    <mergeCell ref="N8:O8"/>
    <mergeCell ref="O6:R6"/>
    <mergeCell ref="K5:M5"/>
    <mergeCell ref="K3:L3"/>
    <mergeCell ref="M3:R3"/>
    <mergeCell ref="N5:R5"/>
    <mergeCell ref="O7:R7"/>
    <mergeCell ref="J9:K9"/>
    <mergeCell ref="J10:K10"/>
    <mergeCell ref="L9:M9"/>
    <mergeCell ref="Q41:R41"/>
    <mergeCell ref="D40:G40"/>
    <mergeCell ref="H40:K40"/>
    <mergeCell ref="M40:P40"/>
    <mergeCell ref="Q40:R40"/>
    <mergeCell ref="D38:G38"/>
    <mergeCell ref="H38:K38"/>
    <mergeCell ref="M38:P38"/>
    <mergeCell ref="Q38:R38"/>
    <mergeCell ref="D39:G39"/>
    <mergeCell ref="H39:K39"/>
    <mergeCell ref="M39:P39"/>
    <mergeCell ref="Q39:R39"/>
    <mergeCell ref="Q33:R33"/>
    <mergeCell ref="D33:G33"/>
    <mergeCell ref="D34:G34"/>
    <mergeCell ref="D35:G35"/>
    <mergeCell ref="D36:G36"/>
    <mergeCell ref="H33:K33"/>
    <mergeCell ref="H34:K34"/>
    <mergeCell ref="H35:K35"/>
    <mergeCell ref="H36:K36"/>
    <mergeCell ref="M33:P33"/>
    <mergeCell ref="M34:P34"/>
    <mergeCell ref="M35:P35"/>
    <mergeCell ref="M36:P36"/>
    <mergeCell ref="Q34:R34"/>
    <mergeCell ref="Q35:R35"/>
    <mergeCell ref="Q36:R36"/>
    <mergeCell ref="Q46:R46"/>
    <mergeCell ref="D43:G43"/>
    <mergeCell ref="H43:P43"/>
    <mergeCell ref="Q43:R43"/>
    <mergeCell ref="D44:G44"/>
    <mergeCell ref="H44:K44"/>
    <mergeCell ref="M44:P44"/>
    <mergeCell ref="Q44:R44"/>
    <mergeCell ref="D45:G45"/>
    <mergeCell ref="H45:K45"/>
    <mergeCell ref="M45:P45"/>
    <mergeCell ref="Q45:R45"/>
    <mergeCell ref="J19:L19"/>
    <mergeCell ref="M19:O19"/>
    <mergeCell ref="J20:L20"/>
    <mergeCell ref="M20:O20"/>
    <mergeCell ref="J21:L21"/>
    <mergeCell ref="M21:O21"/>
    <mergeCell ref="D46:G46"/>
    <mergeCell ref="H46:K46"/>
    <mergeCell ref="M46:P46"/>
    <mergeCell ref="D37:G37"/>
    <mergeCell ref="H37:K37"/>
    <mergeCell ref="M37:P37"/>
  </mergeCells>
  <phoneticPr fontId="1"/>
  <conditionalFormatting sqref="C6 O6:P6">
    <cfRule type="expression" dxfId="1" priority="1">
      <formula>AND($V$1&gt;6,$X$1=0)</formula>
    </cfRule>
  </conditionalFormatting>
  <conditionalFormatting sqref="E2">
    <cfRule type="expression" dxfId="0" priority="2">
      <formula>AND($V$1&gt;6,$X$1=0)</formula>
    </cfRule>
  </conditionalFormatting>
  <dataValidations count="4">
    <dataValidation type="list" allowBlank="1" showInputMessage="1" showErrorMessage="1" sqref="J14:J21 G14:G21" xr:uid="{E0BE0E2F-0811-4F7B-B734-DD70B2BD6E55}">
      <formula1>"全国審判員,地区審判員,県審判員,無資格"</formula1>
    </dataValidation>
    <dataValidation type="list" allowBlank="1" showInputMessage="1" showErrorMessage="1" sqref="M14:O21" xr:uid="{C3D8D61C-F0C8-4D1A-8199-2F567C2093AC}">
      <formula1>"剛柔,松涛,糸東,和道"</formula1>
    </dataValidation>
    <dataValidation type="list" allowBlank="1" showInputMessage="1" showErrorMessage="1" sqref="WLS26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WVO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xr:uid="{0C953971-D3BB-4592-8621-109E8261F7AA}">
      <formula1>"✓,    ,"</formula1>
    </dataValidation>
    <dataValidation type="list" allowBlank="1" showInputMessage="1" showErrorMessage="1" sqref="G24:H24" xr:uid="{78CEC361-3273-4C09-8669-F6ACB2B61621}">
      <formula1>"必要"</formula1>
    </dataValidation>
  </dataValidations>
  <pageMargins left="0.27" right="0.23"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X204"/>
  <sheetViews>
    <sheetView showZeros="0" zoomScale="115" zoomScaleNormal="115" zoomScalePageLayoutView="85" workbookViewId="0">
      <selection activeCell="C5" sqref="C5"/>
    </sheetView>
  </sheetViews>
  <sheetFormatPr defaultColWidth="9" defaultRowHeight="13.2"/>
  <cols>
    <col min="1" max="1" width="3.77734375" style="5" customWidth="1"/>
    <col min="2" max="2" width="3.109375" style="5" customWidth="1"/>
    <col min="3" max="3" width="8.88671875" style="17" customWidth="1"/>
    <col min="4" max="4" width="5.21875" style="15" customWidth="1"/>
    <col min="5" max="5" width="15.33203125" style="5" customWidth="1"/>
    <col min="6" max="6" width="12.5546875" style="5" customWidth="1"/>
    <col min="7" max="8" width="7.21875" style="5" customWidth="1"/>
    <col min="9" max="10" width="26.109375" style="5" customWidth="1"/>
    <col min="11" max="11" width="5.44140625" style="15" customWidth="1"/>
    <col min="12" max="13" width="7.77734375" style="31" customWidth="1"/>
    <col min="14" max="14" width="5.44140625" style="31" customWidth="1"/>
    <col min="15" max="19" width="9" style="31"/>
    <col min="20" max="16384" width="9" style="5"/>
  </cols>
  <sheetData>
    <row r="1" spans="2:24" ht="18" customHeight="1" thickBot="1">
      <c r="B1" s="25" t="str">
        <f>+申込書表紙!C1</f>
        <v>第39回静岡県少年少女空手道選手権大会</v>
      </c>
      <c r="C1" s="14"/>
      <c r="D1" s="14"/>
      <c r="E1" s="14"/>
      <c r="F1" s="14"/>
      <c r="G1" s="14"/>
      <c r="H1" s="14"/>
      <c r="I1" s="14"/>
      <c r="J1" s="14"/>
      <c r="K1" s="18"/>
    </row>
    <row r="2" spans="2:24" ht="18" customHeight="1" thickBot="1">
      <c r="B2" s="182" t="s">
        <v>2</v>
      </c>
      <c r="C2" s="183"/>
      <c r="D2" s="184">
        <f>+申込書表紙!E3</f>
        <v>0</v>
      </c>
      <c r="E2" s="185"/>
      <c r="I2" s="5" t="s">
        <v>123</v>
      </c>
      <c r="K2" s="18"/>
    </row>
    <row r="3" spans="2:24" ht="18" customHeight="1" thickBot="1">
      <c r="B3" s="16"/>
      <c r="C3" s="50" t="s">
        <v>85</v>
      </c>
      <c r="D3" s="50" t="s">
        <v>85</v>
      </c>
      <c r="E3" s="50" t="s">
        <v>86</v>
      </c>
      <c r="F3" s="50" t="s">
        <v>85</v>
      </c>
      <c r="G3" s="50" t="s">
        <v>85</v>
      </c>
      <c r="H3" s="50" t="s">
        <v>85</v>
      </c>
      <c r="I3" s="50" t="s">
        <v>121</v>
      </c>
      <c r="J3" s="50" t="s">
        <v>121</v>
      </c>
      <c r="K3" s="16"/>
    </row>
    <row r="4" spans="2:24" s="31" customFormat="1" ht="15.75" customHeight="1" thickBot="1">
      <c r="B4" s="26" t="s">
        <v>3</v>
      </c>
      <c r="C4" s="27" t="s">
        <v>87</v>
      </c>
      <c r="D4" s="27" t="s">
        <v>17</v>
      </c>
      <c r="E4" s="27" t="s">
        <v>0</v>
      </c>
      <c r="F4" s="28" t="s">
        <v>160</v>
      </c>
      <c r="G4" s="52" t="s">
        <v>92</v>
      </c>
      <c r="H4" s="53" t="s">
        <v>93</v>
      </c>
      <c r="I4" s="54" t="s">
        <v>95</v>
      </c>
      <c r="J4" s="54" t="s">
        <v>96</v>
      </c>
      <c r="K4" s="29"/>
      <c r="L4" s="30" t="s">
        <v>55</v>
      </c>
      <c r="M4" s="30" t="s">
        <v>56</v>
      </c>
      <c r="O4" s="30" t="s">
        <v>40</v>
      </c>
      <c r="P4" s="30" t="s">
        <v>41</v>
      </c>
      <c r="Q4" s="30" t="s">
        <v>28</v>
      </c>
      <c r="R4" s="56"/>
      <c r="S4" s="56"/>
      <c r="U4" s="31" t="s">
        <v>87</v>
      </c>
      <c r="V4" s="31" t="s">
        <v>88</v>
      </c>
      <c r="W4" s="31" t="s">
        <v>89</v>
      </c>
    </row>
    <row r="5" spans="2:24" ht="14.25" customHeight="1">
      <c r="B5" s="32">
        <v>1</v>
      </c>
      <c r="C5" s="36"/>
      <c r="D5" s="37"/>
      <c r="E5" s="38"/>
      <c r="F5" s="77"/>
      <c r="G5" s="39"/>
      <c r="H5" s="37"/>
      <c r="I5" s="59" t="str">
        <f>IFERROR(VLOOKUP(L5,'競技区分 (table)'!$A$2:$B$25,2,FALSE),"")</f>
        <v/>
      </c>
      <c r="J5" s="59" t="str">
        <f>IFERROR(VLOOKUP(M5,'競技区分 (table)'!$A$2:$B$25,2,FALSE),"")</f>
        <v/>
      </c>
      <c r="K5" s="18"/>
      <c r="L5" s="48" t="str">
        <f>IF(G5="◯",VLOOKUP($X5,db!$A$2:$C$13,2,FALSE),"")</f>
        <v/>
      </c>
      <c r="M5" s="48" t="str">
        <f>IF(H5="◯",VLOOKUP($X5,db!$A$2:$C$13,3,FALSE),"")</f>
        <v/>
      </c>
      <c r="O5" s="48">
        <f>IF(G5="◯",1,0)</f>
        <v>0</v>
      </c>
      <c r="P5" s="48">
        <f>IF(H5="◯",1,0)</f>
        <v>0</v>
      </c>
      <c r="Q5" s="48" t="str">
        <f>IFERROR(IF(O5+P5=2,4000,IF(O5+P5=1,2000,"")),"")</f>
        <v/>
      </c>
      <c r="R5" s="57">
        <f>+O5+P5</f>
        <v>0</v>
      </c>
      <c r="S5" s="57"/>
      <c r="U5" s="5" t="str">
        <f>IFERROR(VLOOKUP(C5,級段!F$2:G$13,2,FALSE),"")</f>
        <v/>
      </c>
      <c r="V5" s="5" t="str">
        <f t="shared" ref="V5:V36" si="0">IF(D5="男",1,IF(D5="女",2,""))</f>
        <v/>
      </c>
      <c r="W5" s="5" t="str">
        <f>IFERROR(VLOOKUP(F5,級段!I$2:J$14,2,FALSE),"")</f>
        <v/>
      </c>
      <c r="X5" s="5" t="str">
        <f>CONCATENATE(U5,0,V5,0,W5)</f>
        <v>00</v>
      </c>
    </row>
    <row r="6" spans="2:24" ht="14.25" customHeight="1">
      <c r="B6" s="33">
        <v>2</v>
      </c>
      <c r="C6" s="36"/>
      <c r="D6" s="37"/>
      <c r="E6" s="38"/>
      <c r="F6" s="77"/>
      <c r="G6" s="51"/>
      <c r="H6" s="37"/>
      <c r="I6" s="59" t="str">
        <f>IFERROR(VLOOKUP(L6,'競技区分 (table)'!$A$2:$B$25,2,FALSE),"")</f>
        <v/>
      </c>
      <c r="J6" s="59" t="str">
        <f>IFERROR(VLOOKUP(M6,'競技区分 (table)'!$A$2:$B$25,2,FALSE),"")</f>
        <v/>
      </c>
      <c r="K6" s="18"/>
      <c r="L6" s="48" t="str">
        <f>IF(G6="◯",VLOOKUP($X6,db!$A$2:$C$13,2,FALSE),"")</f>
        <v/>
      </c>
      <c r="M6" s="48" t="str">
        <f>IF(H6="◯",VLOOKUP($X6,db!$A$2:$C$13,3,FALSE),"")</f>
        <v/>
      </c>
      <c r="O6" s="48">
        <f>IF(G6="◯",1,0)</f>
        <v>0</v>
      </c>
      <c r="P6" s="48">
        <f>IF(H6="◯",1,0)</f>
        <v>0</v>
      </c>
      <c r="Q6" s="48" t="str">
        <f t="shared" ref="Q6:Q69" si="1">IFERROR(IF(O6+P6=2,4000,IF(O6+P6=1,2000,"")),"")</f>
        <v/>
      </c>
      <c r="R6" s="57">
        <f t="shared" ref="R6:R69" si="2">+O6+P6</f>
        <v>0</v>
      </c>
      <c r="S6" s="57"/>
      <c r="U6" s="5" t="str">
        <f>IFERROR(VLOOKUP(C6,級段!F$2:G$13,2,FALSE),"")</f>
        <v/>
      </c>
      <c r="V6" s="5" t="str">
        <f t="shared" si="0"/>
        <v/>
      </c>
      <c r="W6" s="5" t="str">
        <f>IFERROR(VLOOKUP(F6,級段!I$2:J$14,2,FALSE),"")</f>
        <v/>
      </c>
      <c r="X6" s="5" t="str">
        <f t="shared" ref="X6:X10" si="3">CONCATENATE(U6,0,V6,0,W6)</f>
        <v>00</v>
      </c>
    </row>
    <row r="7" spans="2:24" ht="14.25" customHeight="1">
      <c r="B7" s="33">
        <v>3</v>
      </c>
      <c r="C7" s="36"/>
      <c r="D7" s="37"/>
      <c r="E7" s="38"/>
      <c r="F7" s="77"/>
      <c r="G7" s="51"/>
      <c r="H7" s="37"/>
      <c r="I7" s="59" t="str">
        <f>IFERROR(VLOOKUP(L7,'競技区分 (table)'!$A$2:$B$25,2,FALSE),"")</f>
        <v/>
      </c>
      <c r="J7" s="59" t="str">
        <f>IFERROR(VLOOKUP(M7,'競技区分 (table)'!$A$2:$B$25,2,FALSE),"")</f>
        <v/>
      </c>
      <c r="K7" s="18"/>
      <c r="L7" s="48" t="str">
        <f>IF(G7="◯",VLOOKUP($X7,db!$A$2:$C$13,2,FALSE),"")</f>
        <v/>
      </c>
      <c r="M7" s="48" t="str">
        <f>IF(H7="◯",VLOOKUP($X7,db!$A$2:$C$13,3,FALSE),"")</f>
        <v/>
      </c>
      <c r="O7" s="48">
        <f t="shared" ref="O7:O70" si="4">IF(G7="◯",1,0)</f>
        <v>0</v>
      </c>
      <c r="P7" s="48">
        <f t="shared" ref="P7:P70" si="5">IF(H7="◯",1,0)</f>
        <v>0</v>
      </c>
      <c r="Q7" s="48" t="str">
        <f t="shared" si="1"/>
        <v/>
      </c>
      <c r="R7" s="57">
        <f t="shared" si="2"/>
        <v>0</v>
      </c>
      <c r="S7" s="57"/>
      <c r="U7" s="5" t="str">
        <f>IFERROR(VLOOKUP(C7,級段!F$2:G$13,2,FALSE),"")</f>
        <v/>
      </c>
      <c r="V7" s="5" t="str">
        <f t="shared" si="0"/>
        <v/>
      </c>
      <c r="W7" s="5" t="str">
        <f>IFERROR(VLOOKUP(F7,級段!I$2:J$14,2,FALSE),"")</f>
        <v/>
      </c>
      <c r="X7" s="5" t="str">
        <f t="shared" si="3"/>
        <v>00</v>
      </c>
    </row>
    <row r="8" spans="2:24" ht="14.25" customHeight="1">
      <c r="B8" s="33">
        <v>4</v>
      </c>
      <c r="C8" s="36"/>
      <c r="D8" s="37"/>
      <c r="E8" s="38"/>
      <c r="F8" s="77"/>
      <c r="G8" s="51"/>
      <c r="H8" s="37"/>
      <c r="I8" s="59" t="str">
        <f>IFERROR(VLOOKUP(L8,'競技区分 (table)'!$A$2:$B$25,2,FALSE),"")</f>
        <v/>
      </c>
      <c r="J8" s="59" t="str">
        <f>IFERROR(VLOOKUP(M8,'競技区分 (table)'!$A$2:$B$25,2,FALSE),"")</f>
        <v/>
      </c>
      <c r="K8" s="18"/>
      <c r="L8" s="48" t="str">
        <f>IF(G8="◯",VLOOKUP($X8,db!$A$2:$C$13,2,FALSE),"")</f>
        <v/>
      </c>
      <c r="M8" s="48" t="str">
        <f>IF(H8="◯",VLOOKUP($X8,db!$A$2:$C$13,3,FALSE),"")</f>
        <v/>
      </c>
      <c r="O8" s="48">
        <f t="shared" si="4"/>
        <v>0</v>
      </c>
      <c r="P8" s="48">
        <f t="shared" si="5"/>
        <v>0</v>
      </c>
      <c r="Q8" s="48" t="str">
        <f t="shared" si="1"/>
        <v/>
      </c>
      <c r="R8" s="57">
        <f t="shared" si="2"/>
        <v>0</v>
      </c>
      <c r="S8" s="57"/>
      <c r="U8" s="5" t="str">
        <f>IFERROR(VLOOKUP(C8,級段!F$2:G$13,2,FALSE),"")</f>
        <v/>
      </c>
      <c r="V8" s="5" t="str">
        <f t="shared" si="0"/>
        <v/>
      </c>
      <c r="W8" s="5" t="str">
        <f>IFERROR(VLOOKUP(F8,級段!I$2:J$14,2,FALSE),"")</f>
        <v/>
      </c>
      <c r="X8" s="5" t="str">
        <f t="shared" si="3"/>
        <v>00</v>
      </c>
    </row>
    <row r="9" spans="2:24" ht="14.25" customHeight="1">
      <c r="B9" s="33">
        <v>5</v>
      </c>
      <c r="C9" s="36"/>
      <c r="D9" s="37"/>
      <c r="E9" s="38"/>
      <c r="F9" s="77"/>
      <c r="G9" s="51"/>
      <c r="H9" s="37"/>
      <c r="I9" s="59" t="str">
        <f>IFERROR(VLOOKUP(L9,'競技区分 (table)'!$A$2:$B$25,2,FALSE),"")</f>
        <v/>
      </c>
      <c r="J9" s="59" t="str">
        <f>IFERROR(VLOOKUP(M9,'競技区分 (table)'!$A$2:$B$25,2,FALSE),"")</f>
        <v/>
      </c>
      <c r="K9" s="18"/>
      <c r="L9" s="48" t="str">
        <f>IF(G9="◯",VLOOKUP($X9,db!$A$2:$C$13,2,FALSE),"")</f>
        <v/>
      </c>
      <c r="M9" s="48" t="str">
        <f>IF(H9="◯",VLOOKUP($X9,db!$A$2:$C$13,3,FALSE),"")</f>
        <v/>
      </c>
      <c r="O9" s="48">
        <f t="shared" si="4"/>
        <v>0</v>
      </c>
      <c r="P9" s="48">
        <f t="shared" si="5"/>
        <v>0</v>
      </c>
      <c r="Q9" s="48" t="str">
        <f t="shared" si="1"/>
        <v/>
      </c>
      <c r="R9" s="57">
        <f t="shared" si="2"/>
        <v>0</v>
      </c>
      <c r="S9" s="57"/>
      <c r="U9" s="5" t="str">
        <f>IFERROR(VLOOKUP(C9,級段!F$2:G$13,2,FALSE),"")</f>
        <v/>
      </c>
      <c r="V9" s="5" t="str">
        <f t="shared" si="0"/>
        <v/>
      </c>
      <c r="W9" s="5" t="str">
        <f>IFERROR(VLOOKUP(F9,級段!I$2:J$14,2,FALSE),"")</f>
        <v/>
      </c>
      <c r="X9" s="5" t="str">
        <f t="shared" si="3"/>
        <v>00</v>
      </c>
    </row>
    <row r="10" spans="2:24" ht="14.25" customHeight="1">
      <c r="B10" s="33">
        <v>6</v>
      </c>
      <c r="C10" s="36"/>
      <c r="D10" s="37"/>
      <c r="E10" s="38"/>
      <c r="F10" s="77"/>
      <c r="G10" s="51"/>
      <c r="H10" s="37"/>
      <c r="I10" s="59" t="str">
        <f>IFERROR(VLOOKUP(L10,'競技区分 (table)'!$A$2:$B$25,2,FALSE),"")</f>
        <v/>
      </c>
      <c r="J10" s="59" t="str">
        <f>IFERROR(VLOOKUP(M10,'競技区分 (table)'!$A$2:$B$25,2,FALSE),"")</f>
        <v/>
      </c>
      <c r="K10" s="18"/>
      <c r="L10" s="48" t="str">
        <f>IF(G10="◯",VLOOKUP($X10,db!$A$2:$C$13,2,FALSE),"")</f>
        <v/>
      </c>
      <c r="M10" s="48" t="str">
        <f>IF(H10="◯",VLOOKUP($X10,db!$A$2:$C$13,3,FALSE),"")</f>
        <v/>
      </c>
      <c r="O10" s="48">
        <f t="shared" si="4"/>
        <v>0</v>
      </c>
      <c r="P10" s="48">
        <f t="shared" si="5"/>
        <v>0</v>
      </c>
      <c r="Q10" s="48" t="str">
        <f t="shared" si="1"/>
        <v/>
      </c>
      <c r="R10" s="57">
        <f t="shared" si="2"/>
        <v>0</v>
      </c>
      <c r="S10" s="57"/>
      <c r="U10" s="5" t="str">
        <f>IFERROR(VLOOKUP(C10,級段!F$2:G$13,2,FALSE),"")</f>
        <v/>
      </c>
      <c r="V10" s="5" t="str">
        <f t="shared" si="0"/>
        <v/>
      </c>
      <c r="W10" s="5" t="str">
        <f>IFERROR(VLOOKUP(F10,級段!I$2:J$14,2,FALSE),"")</f>
        <v/>
      </c>
      <c r="X10" s="5" t="str">
        <f t="shared" si="3"/>
        <v>00</v>
      </c>
    </row>
    <row r="11" spans="2:24" ht="14.25" customHeight="1">
      <c r="B11" s="33">
        <v>7</v>
      </c>
      <c r="C11" s="36"/>
      <c r="D11" s="37"/>
      <c r="E11" s="38"/>
      <c r="F11" s="77"/>
      <c r="G11" s="51"/>
      <c r="H11" s="37"/>
      <c r="I11" s="59" t="str">
        <f>IFERROR(VLOOKUP(L11,'競技区分 (table)'!$A$2:$B$25,2,FALSE),"")</f>
        <v/>
      </c>
      <c r="J11" s="59" t="str">
        <f>IFERROR(VLOOKUP(M11,'競技区分 (table)'!$A$2:$B$25,2,FALSE),"")</f>
        <v/>
      </c>
      <c r="K11" s="18"/>
      <c r="L11" s="48" t="str">
        <f>IF(G11="◯",VLOOKUP($X11,db!$A$2:$C$13,2,FALSE),"")</f>
        <v/>
      </c>
      <c r="M11" s="48" t="str">
        <f>IF(H11="◯",VLOOKUP($X11,db!$A$2:$C$13,3,FALSE),"")</f>
        <v/>
      </c>
      <c r="O11" s="48">
        <f t="shared" si="4"/>
        <v>0</v>
      </c>
      <c r="P11" s="48">
        <f t="shared" si="5"/>
        <v>0</v>
      </c>
      <c r="Q11" s="48" t="str">
        <f t="shared" si="1"/>
        <v/>
      </c>
      <c r="R11" s="57">
        <f t="shared" si="2"/>
        <v>0</v>
      </c>
      <c r="S11" s="57"/>
      <c r="U11" s="5" t="str">
        <f>IFERROR(VLOOKUP(C11,級段!F$2:G$13,2,FALSE),"")</f>
        <v/>
      </c>
      <c r="V11" s="5" t="str">
        <f t="shared" si="0"/>
        <v/>
      </c>
      <c r="W11" s="5" t="str">
        <f>IFERROR(VLOOKUP(F11,級段!I$2:J$14,2,FALSE),"")</f>
        <v/>
      </c>
      <c r="X11" s="5" t="str">
        <f t="shared" ref="X11:X74" si="6">CONCATENATE(U11,0,V11,0,W11)</f>
        <v>00</v>
      </c>
    </row>
    <row r="12" spans="2:24" ht="14.25" customHeight="1">
      <c r="B12" s="33">
        <v>8</v>
      </c>
      <c r="C12" s="36"/>
      <c r="D12" s="37"/>
      <c r="E12" s="38"/>
      <c r="F12" s="77"/>
      <c r="G12" s="51"/>
      <c r="H12" s="37"/>
      <c r="I12" s="60" t="str">
        <f>IFERROR(VLOOKUP(L12,'競技区分 (table)'!$A$2:$B$25,2,FALSE),"")</f>
        <v/>
      </c>
      <c r="J12" s="60" t="str">
        <f>IFERROR(VLOOKUP(M12,'競技区分 (table)'!$A$2:$B$25,2,FALSE),"")</f>
        <v/>
      </c>
      <c r="K12" s="18"/>
      <c r="L12" s="48" t="str">
        <f>IF(G12="◯",VLOOKUP($X12,db!$A$2:$C$13,2,FALSE),"")</f>
        <v/>
      </c>
      <c r="M12" s="48" t="str">
        <f>IF(H12="◯",VLOOKUP($X12,db!$A$2:$C$13,3,FALSE),"")</f>
        <v/>
      </c>
      <c r="O12" s="48">
        <f t="shared" si="4"/>
        <v>0</v>
      </c>
      <c r="P12" s="48">
        <f t="shared" si="5"/>
        <v>0</v>
      </c>
      <c r="Q12" s="48" t="str">
        <f t="shared" si="1"/>
        <v/>
      </c>
      <c r="R12" s="57">
        <f t="shared" si="2"/>
        <v>0</v>
      </c>
      <c r="S12" s="57"/>
      <c r="U12" s="5" t="str">
        <f>IFERROR(VLOOKUP(C12,級段!F$2:G$13,2,FALSE),"")</f>
        <v/>
      </c>
      <c r="V12" s="5" t="str">
        <f t="shared" si="0"/>
        <v/>
      </c>
      <c r="W12" s="5" t="str">
        <f>IFERROR(VLOOKUP(F12,級段!I$2:J$14,2,FALSE),"")</f>
        <v/>
      </c>
      <c r="X12" s="5" t="str">
        <f t="shared" si="6"/>
        <v>00</v>
      </c>
    </row>
    <row r="13" spans="2:24" ht="14.25" customHeight="1">
      <c r="B13" s="33">
        <v>9</v>
      </c>
      <c r="C13" s="36"/>
      <c r="D13" s="37"/>
      <c r="E13" s="38"/>
      <c r="F13" s="77"/>
      <c r="G13" s="51"/>
      <c r="H13" s="37"/>
      <c r="I13" s="60" t="str">
        <f>IFERROR(VLOOKUP(L13,'競技区分 (table)'!$A$2:$B$25,2,FALSE),"")</f>
        <v/>
      </c>
      <c r="J13" s="60" t="str">
        <f>IFERROR(VLOOKUP(M13,'競技区分 (table)'!$A$2:$B$25,2,FALSE),"")</f>
        <v/>
      </c>
      <c r="K13" s="18"/>
      <c r="L13" s="48" t="str">
        <f>IF(G13="◯",VLOOKUP($X13,db!$A$2:$C$13,2,FALSE),"")</f>
        <v/>
      </c>
      <c r="M13" s="48" t="str">
        <f>IF(H13="◯",VLOOKUP($X13,db!$A$2:$C$13,3,FALSE),"")</f>
        <v/>
      </c>
      <c r="O13" s="48">
        <f t="shared" si="4"/>
        <v>0</v>
      </c>
      <c r="P13" s="48">
        <f t="shared" si="5"/>
        <v>0</v>
      </c>
      <c r="Q13" s="48" t="str">
        <f t="shared" si="1"/>
        <v/>
      </c>
      <c r="R13" s="57">
        <f t="shared" si="2"/>
        <v>0</v>
      </c>
      <c r="S13" s="57"/>
      <c r="U13" s="5" t="str">
        <f>IFERROR(VLOOKUP(C13,級段!F$2:G$13,2,FALSE),"")</f>
        <v/>
      </c>
      <c r="V13" s="5" t="str">
        <f t="shared" si="0"/>
        <v/>
      </c>
      <c r="W13" s="5" t="str">
        <f>IFERROR(VLOOKUP(F13,級段!I$2:J$14,2,FALSE),"")</f>
        <v/>
      </c>
      <c r="X13" s="5" t="str">
        <f t="shared" si="6"/>
        <v>00</v>
      </c>
    </row>
    <row r="14" spans="2:24" ht="14.25" customHeight="1">
      <c r="B14" s="33">
        <v>10</v>
      </c>
      <c r="C14" s="36"/>
      <c r="D14" s="37"/>
      <c r="E14" s="38"/>
      <c r="F14" s="77"/>
      <c r="G14" s="51"/>
      <c r="H14" s="37"/>
      <c r="I14" s="60" t="str">
        <f>IFERROR(VLOOKUP(L14,'競技区分 (table)'!$A$2:$B$25,2,FALSE),"")</f>
        <v/>
      </c>
      <c r="J14" s="60" t="str">
        <f>IFERROR(VLOOKUP(M14,'競技区分 (table)'!$A$2:$B$25,2,FALSE),"")</f>
        <v/>
      </c>
      <c r="K14" s="18"/>
      <c r="L14" s="48" t="str">
        <f>IF(G14="◯",VLOOKUP($X14,db!$A$2:$C$13,2,FALSE),"")</f>
        <v/>
      </c>
      <c r="M14" s="48" t="str">
        <f>IF(H14="◯",VLOOKUP($X14,db!$A$2:$C$13,3,FALSE),"")</f>
        <v/>
      </c>
      <c r="O14" s="48">
        <f t="shared" si="4"/>
        <v>0</v>
      </c>
      <c r="P14" s="48">
        <f t="shared" si="5"/>
        <v>0</v>
      </c>
      <c r="Q14" s="48" t="str">
        <f t="shared" si="1"/>
        <v/>
      </c>
      <c r="R14" s="57">
        <f t="shared" si="2"/>
        <v>0</v>
      </c>
      <c r="S14" s="57"/>
      <c r="U14" s="5" t="str">
        <f>IFERROR(VLOOKUP(C14,級段!F$2:G$13,2,FALSE),"")</f>
        <v/>
      </c>
      <c r="V14" s="5" t="str">
        <f t="shared" si="0"/>
        <v/>
      </c>
      <c r="W14" s="5" t="str">
        <f>IFERROR(VLOOKUP(F14,級段!I$2:J$14,2,FALSE),"")</f>
        <v/>
      </c>
      <c r="X14" s="5" t="str">
        <f t="shared" si="6"/>
        <v>00</v>
      </c>
    </row>
    <row r="15" spans="2:24" ht="14.25" customHeight="1">
      <c r="B15" s="33">
        <v>11</v>
      </c>
      <c r="C15" s="36"/>
      <c r="D15" s="37"/>
      <c r="E15" s="38"/>
      <c r="F15" s="77"/>
      <c r="G15" s="51"/>
      <c r="H15" s="37"/>
      <c r="I15" s="60" t="str">
        <f>IFERROR(VLOOKUP(L15,'競技区分 (table)'!$A$2:$B$25,2,FALSE),"")</f>
        <v/>
      </c>
      <c r="J15" s="60" t="str">
        <f>IFERROR(VLOOKUP(M15,'競技区分 (table)'!$A$2:$B$25,2,FALSE),"")</f>
        <v/>
      </c>
      <c r="K15" s="18"/>
      <c r="L15" s="48" t="str">
        <f>IF(G15="◯",VLOOKUP($X15,db!$A$2:$C$13,2,FALSE),"")</f>
        <v/>
      </c>
      <c r="M15" s="48" t="str">
        <f>IF(H15="◯",VLOOKUP($X15,db!$A$2:$C$13,3,FALSE),"")</f>
        <v/>
      </c>
      <c r="O15" s="48">
        <f t="shared" si="4"/>
        <v>0</v>
      </c>
      <c r="P15" s="48">
        <f t="shared" si="5"/>
        <v>0</v>
      </c>
      <c r="Q15" s="48" t="str">
        <f t="shared" si="1"/>
        <v/>
      </c>
      <c r="R15" s="57">
        <f t="shared" si="2"/>
        <v>0</v>
      </c>
      <c r="S15" s="57"/>
      <c r="U15" s="5" t="str">
        <f>IFERROR(VLOOKUP(C15,級段!F$2:G$13,2,FALSE),"")</f>
        <v/>
      </c>
      <c r="V15" s="5" t="str">
        <f t="shared" si="0"/>
        <v/>
      </c>
      <c r="W15" s="5" t="str">
        <f>IFERROR(VLOOKUP(F15,級段!I$2:J$14,2,FALSE),"")</f>
        <v/>
      </c>
      <c r="X15" s="5" t="str">
        <f t="shared" si="6"/>
        <v>00</v>
      </c>
    </row>
    <row r="16" spans="2:24" ht="14.25" customHeight="1">
      <c r="B16" s="33">
        <v>12</v>
      </c>
      <c r="C16" s="36"/>
      <c r="D16" s="37"/>
      <c r="E16" s="38"/>
      <c r="F16" s="77"/>
      <c r="G16" s="51"/>
      <c r="H16" s="37"/>
      <c r="I16" s="60" t="str">
        <f>IFERROR(VLOOKUP(L16,'競技区分 (table)'!$A$2:$B$25,2,FALSE),"")</f>
        <v/>
      </c>
      <c r="J16" s="60" t="str">
        <f>IFERROR(VLOOKUP(M16,'競技区分 (table)'!$A$2:$B$25,2,FALSE),"")</f>
        <v/>
      </c>
      <c r="K16" s="18"/>
      <c r="L16" s="48" t="str">
        <f>IF(G16="◯",VLOOKUP($X16,db!$A$2:$C$13,2,FALSE),"")</f>
        <v/>
      </c>
      <c r="M16" s="48" t="str">
        <f>IF(H16="◯",VLOOKUP($X16,db!$A$2:$C$13,3,FALSE),"")</f>
        <v/>
      </c>
      <c r="O16" s="48">
        <f t="shared" si="4"/>
        <v>0</v>
      </c>
      <c r="P16" s="48">
        <f t="shared" si="5"/>
        <v>0</v>
      </c>
      <c r="Q16" s="48" t="str">
        <f t="shared" si="1"/>
        <v/>
      </c>
      <c r="R16" s="57">
        <f t="shared" si="2"/>
        <v>0</v>
      </c>
      <c r="S16" s="57"/>
      <c r="U16" s="5" t="str">
        <f>IFERROR(VLOOKUP(C16,級段!F$2:G$13,2,FALSE),"")</f>
        <v/>
      </c>
      <c r="V16" s="5" t="str">
        <f t="shared" si="0"/>
        <v/>
      </c>
      <c r="W16" s="5" t="str">
        <f>IFERROR(VLOOKUP(F16,級段!I$2:J$14,2,FALSE),"")</f>
        <v/>
      </c>
      <c r="X16" s="5" t="str">
        <f t="shared" si="6"/>
        <v>00</v>
      </c>
    </row>
    <row r="17" spans="2:24" ht="14.25" customHeight="1">
      <c r="B17" s="33">
        <v>13</v>
      </c>
      <c r="C17" s="36"/>
      <c r="D17" s="37"/>
      <c r="E17" s="38"/>
      <c r="F17" s="77"/>
      <c r="G17" s="51"/>
      <c r="H17" s="37"/>
      <c r="I17" s="60" t="str">
        <f>IFERROR(VLOOKUP(L17,'競技区分 (table)'!$A$2:$B$25,2,FALSE),"")</f>
        <v/>
      </c>
      <c r="J17" s="60" t="str">
        <f>IFERROR(VLOOKUP(M17,'競技区分 (table)'!$A$2:$B$25,2,FALSE),"")</f>
        <v/>
      </c>
      <c r="K17" s="18"/>
      <c r="L17" s="48" t="str">
        <f>IF(G17="◯",VLOOKUP($X17,db!$A$2:$C$13,2,FALSE),"")</f>
        <v/>
      </c>
      <c r="M17" s="48" t="str">
        <f>IF(H17="◯",VLOOKUP($X17,db!$A$2:$C$13,3,FALSE),"")</f>
        <v/>
      </c>
      <c r="O17" s="48">
        <f t="shared" si="4"/>
        <v>0</v>
      </c>
      <c r="P17" s="48">
        <f t="shared" si="5"/>
        <v>0</v>
      </c>
      <c r="Q17" s="48" t="str">
        <f t="shared" si="1"/>
        <v/>
      </c>
      <c r="R17" s="57">
        <f t="shared" si="2"/>
        <v>0</v>
      </c>
      <c r="S17" s="57"/>
      <c r="U17" s="5" t="str">
        <f>IFERROR(VLOOKUP(C17,級段!F$2:G$13,2,FALSE),"")</f>
        <v/>
      </c>
      <c r="V17" s="5" t="str">
        <f t="shared" si="0"/>
        <v/>
      </c>
      <c r="W17" s="5" t="str">
        <f>IFERROR(VLOOKUP(F17,級段!I$2:J$14,2,FALSE),"")</f>
        <v/>
      </c>
      <c r="X17" s="5" t="str">
        <f t="shared" si="6"/>
        <v>00</v>
      </c>
    </row>
    <row r="18" spans="2:24" ht="14.25" customHeight="1">
      <c r="B18" s="33">
        <v>14</v>
      </c>
      <c r="C18" s="36"/>
      <c r="D18" s="37"/>
      <c r="E18" s="38"/>
      <c r="F18" s="77"/>
      <c r="G18" s="51"/>
      <c r="H18" s="37"/>
      <c r="I18" s="60" t="str">
        <f>IFERROR(VLOOKUP(L18,'競技区分 (table)'!$A$2:$B$25,2,FALSE),"")</f>
        <v/>
      </c>
      <c r="J18" s="60" t="str">
        <f>IFERROR(VLOOKUP(M18,'競技区分 (table)'!$A$2:$B$25,2,FALSE),"")</f>
        <v/>
      </c>
      <c r="K18" s="18"/>
      <c r="L18" s="48" t="str">
        <f>IF(G18="◯",VLOOKUP($X18,db!$A$2:$C$13,2,FALSE),"")</f>
        <v/>
      </c>
      <c r="M18" s="48" t="str">
        <f>IF(H18="◯",VLOOKUP($X18,db!$A$2:$C$13,3,FALSE),"")</f>
        <v/>
      </c>
      <c r="O18" s="48">
        <f t="shared" si="4"/>
        <v>0</v>
      </c>
      <c r="P18" s="48">
        <f t="shared" si="5"/>
        <v>0</v>
      </c>
      <c r="Q18" s="48" t="str">
        <f t="shared" si="1"/>
        <v/>
      </c>
      <c r="R18" s="57">
        <f t="shared" si="2"/>
        <v>0</v>
      </c>
      <c r="S18" s="57"/>
      <c r="U18" s="5" t="str">
        <f>IFERROR(VLOOKUP(C18,級段!F$2:G$13,2,FALSE),"")</f>
        <v/>
      </c>
      <c r="V18" s="5" t="str">
        <f t="shared" si="0"/>
        <v/>
      </c>
      <c r="W18" s="5" t="str">
        <f>IFERROR(VLOOKUP(F18,級段!I$2:J$14,2,FALSE),"")</f>
        <v/>
      </c>
      <c r="X18" s="5" t="str">
        <f t="shared" si="6"/>
        <v>00</v>
      </c>
    </row>
    <row r="19" spans="2:24" ht="14.25" customHeight="1">
      <c r="B19" s="33">
        <v>15</v>
      </c>
      <c r="C19" s="36"/>
      <c r="D19" s="37"/>
      <c r="E19" s="38"/>
      <c r="F19" s="77"/>
      <c r="G19" s="51"/>
      <c r="H19" s="37"/>
      <c r="I19" s="60" t="str">
        <f>IFERROR(VLOOKUP(L19,'競技区分 (table)'!$A$2:$B$25,2,FALSE),"")</f>
        <v/>
      </c>
      <c r="J19" s="60" t="str">
        <f>IFERROR(VLOOKUP(M19,'競技区分 (table)'!$A$2:$B$25,2,FALSE),"")</f>
        <v/>
      </c>
      <c r="K19" s="18"/>
      <c r="L19" s="48" t="str">
        <f>IF(G19="◯",VLOOKUP($X19,db!$A$2:$C$13,2,FALSE),"")</f>
        <v/>
      </c>
      <c r="M19" s="48" t="str">
        <f>IF(H19="◯",VLOOKUP($X19,db!$A$2:$C$13,3,FALSE),"")</f>
        <v/>
      </c>
      <c r="O19" s="48">
        <f t="shared" si="4"/>
        <v>0</v>
      </c>
      <c r="P19" s="48">
        <f t="shared" si="5"/>
        <v>0</v>
      </c>
      <c r="Q19" s="48" t="str">
        <f t="shared" si="1"/>
        <v/>
      </c>
      <c r="R19" s="57">
        <f t="shared" si="2"/>
        <v>0</v>
      </c>
      <c r="S19" s="57"/>
      <c r="U19" s="5" t="str">
        <f>IFERROR(VLOOKUP(C19,級段!F$2:G$13,2,FALSE),"")</f>
        <v/>
      </c>
      <c r="V19" s="5" t="str">
        <f t="shared" si="0"/>
        <v/>
      </c>
      <c r="W19" s="5" t="str">
        <f>IFERROR(VLOOKUP(F19,級段!I$2:J$14,2,FALSE),"")</f>
        <v/>
      </c>
      <c r="X19" s="5" t="str">
        <f t="shared" si="6"/>
        <v>00</v>
      </c>
    </row>
    <row r="20" spans="2:24" ht="14.25" customHeight="1">
      <c r="B20" s="33">
        <v>16</v>
      </c>
      <c r="C20" s="36"/>
      <c r="D20" s="37"/>
      <c r="E20" s="38"/>
      <c r="F20" s="77"/>
      <c r="G20" s="51"/>
      <c r="H20" s="37"/>
      <c r="I20" s="60" t="str">
        <f>IFERROR(VLOOKUP(L20,'競技区分 (table)'!$A$2:$B$25,2,FALSE),"")</f>
        <v/>
      </c>
      <c r="J20" s="60" t="str">
        <f>IFERROR(VLOOKUP(M20,'競技区分 (table)'!$A$2:$B$25,2,FALSE),"")</f>
        <v/>
      </c>
      <c r="K20" s="18"/>
      <c r="L20" s="48" t="str">
        <f>IF(G20="◯",VLOOKUP($X20,db!$A$2:$C$13,2,FALSE),"")</f>
        <v/>
      </c>
      <c r="M20" s="48" t="str">
        <f>IF(H20="◯",VLOOKUP($X20,db!$A$2:$C$13,3,FALSE),"")</f>
        <v/>
      </c>
      <c r="O20" s="48">
        <f t="shared" si="4"/>
        <v>0</v>
      </c>
      <c r="P20" s="48">
        <f t="shared" si="5"/>
        <v>0</v>
      </c>
      <c r="Q20" s="48" t="str">
        <f t="shared" si="1"/>
        <v/>
      </c>
      <c r="R20" s="57">
        <f t="shared" si="2"/>
        <v>0</v>
      </c>
      <c r="S20" s="57"/>
      <c r="U20" s="5" t="str">
        <f>IFERROR(VLOOKUP(C20,級段!F$2:G$13,2,FALSE),"")</f>
        <v/>
      </c>
      <c r="V20" s="5" t="str">
        <f t="shared" si="0"/>
        <v/>
      </c>
      <c r="W20" s="5" t="str">
        <f>IFERROR(VLOOKUP(F20,級段!I$2:J$14,2,FALSE),"")</f>
        <v/>
      </c>
      <c r="X20" s="5" t="str">
        <f t="shared" si="6"/>
        <v>00</v>
      </c>
    </row>
    <row r="21" spans="2:24" ht="14.25" customHeight="1">
      <c r="B21" s="33">
        <v>17</v>
      </c>
      <c r="C21" s="36"/>
      <c r="D21" s="37"/>
      <c r="E21" s="38"/>
      <c r="F21" s="77"/>
      <c r="G21" s="51"/>
      <c r="H21" s="37"/>
      <c r="I21" s="60" t="str">
        <f>IFERROR(VLOOKUP(L21,'競技区分 (table)'!$A$2:$B$25,2,FALSE),"")</f>
        <v/>
      </c>
      <c r="J21" s="60" t="str">
        <f>IFERROR(VLOOKUP(M21,'競技区分 (table)'!$A$2:$B$25,2,FALSE),"")</f>
        <v/>
      </c>
      <c r="K21" s="18"/>
      <c r="L21" s="48" t="str">
        <f>IF(G21="◯",VLOOKUP($X21,db!$A$2:$C$13,2,FALSE),"")</f>
        <v/>
      </c>
      <c r="M21" s="48" t="str">
        <f>IF(H21="◯",VLOOKUP($X21,db!$A$2:$C$13,3,FALSE),"")</f>
        <v/>
      </c>
      <c r="O21" s="48">
        <f t="shared" si="4"/>
        <v>0</v>
      </c>
      <c r="P21" s="48">
        <f t="shared" si="5"/>
        <v>0</v>
      </c>
      <c r="Q21" s="48" t="str">
        <f t="shared" si="1"/>
        <v/>
      </c>
      <c r="R21" s="57">
        <f t="shared" si="2"/>
        <v>0</v>
      </c>
      <c r="S21" s="57"/>
      <c r="U21" s="5" t="str">
        <f>IFERROR(VLOOKUP(C21,級段!F$2:G$13,2,FALSE),"")</f>
        <v/>
      </c>
      <c r="V21" s="5" t="str">
        <f t="shared" si="0"/>
        <v/>
      </c>
      <c r="W21" s="5" t="str">
        <f>IFERROR(VLOOKUP(F21,級段!I$2:J$14,2,FALSE),"")</f>
        <v/>
      </c>
      <c r="X21" s="5" t="str">
        <f t="shared" si="6"/>
        <v>00</v>
      </c>
    </row>
    <row r="22" spans="2:24" ht="14.25" customHeight="1">
      <c r="B22" s="33">
        <v>18</v>
      </c>
      <c r="C22" s="36"/>
      <c r="D22" s="37"/>
      <c r="E22" s="38"/>
      <c r="F22" s="77"/>
      <c r="G22" s="51"/>
      <c r="H22" s="37"/>
      <c r="I22" s="60" t="str">
        <f>IFERROR(VLOOKUP(L22,'競技区分 (table)'!$A$2:$B$25,2,FALSE),"")</f>
        <v/>
      </c>
      <c r="J22" s="60" t="str">
        <f>IFERROR(VLOOKUP(M22,'競技区分 (table)'!$A$2:$B$25,2,FALSE),"")</f>
        <v/>
      </c>
      <c r="K22" s="18"/>
      <c r="L22" s="48" t="str">
        <f>IF(G22="◯",VLOOKUP($X22,db!$A$2:$C$13,2,FALSE),"")</f>
        <v/>
      </c>
      <c r="M22" s="48" t="str">
        <f>IF(H22="◯",VLOOKUP($X22,db!$A$2:$C$13,3,FALSE),"")</f>
        <v/>
      </c>
      <c r="O22" s="48">
        <f t="shared" si="4"/>
        <v>0</v>
      </c>
      <c r="P22" s="48">
        <f t="shared" si="5"/>
        <v>0</v>
      </c>
      <c r="Q22" s="48" t="str">
        <f t="shared" si="1"/>
        <v/>
      </c>
      <c r="R22" s="57">
        <f t="shared" si="2"/>
        <v>0</v>
      </c>
      <c r="S22" s="57"/>
      <c r="U22" s="5" t="str">
        <f>IFERROR(VLOOKUP(C22,級段!F$2:G$13,2,FALSE),"")</f>
        <v/>
      </c>
      <c r="V22" s="5" t="str">
        <f t="shared" si="0"/>
        <v/>
      </c>
      <c r="W22" s="5" t="str">
        <f>IFERROR(VLOOKUP(F22,級段!I$2:J$14,2,FALSE),"")</f>
        <v/>
      </c>
      <c r="X22" s="5" t="str">
        <f t="shared" si="6"/>
        <v>00</v>
      </c>
    </row>
    <row r="23" spans="2:24" ht="14.25" customHeight="1">
      <c r="B23" s="33">
        <v>19</v>
      </c>
      <c r="C23" s="36"/>
      <c r="D23" s="37"/>
      <c r="E23" s="38"/>
      <c r="F23" s="77"/>
      <c r="G23" s="51"/>
      <c r="H23" s="37"/>
      <c r="I23" s="60" t="str">
        <f>IFERROR(VLOOKUP(L23,'競技区分 (table)'!$A$2:$B$25,2,FALSE),"")</f>
        <v/>
      </c>
      <c r="J23" s="60" t="str">
        <f>IFERROR(VLOOKUP(M23,'競技区分 (table)'!$A$2:$B$25,2,FALSE),"")</f>
        <v/>
      </c>
      <c r="K23" s="18"/>
      <c r="L23" s="48" t="str">
        <f>IF(G23="◯",VLOOKUP($X23,db!$A$2:$C$13,2,FALSE),"")</f>
        <v/>
      </c>
      <c r="M23" s="48" t="str">
        <f>IF(H23="◯",VLOOKUP($X23,db!$A$2:$C$13,3,FALSE),"")</f>
        <v/>
      </c>
      <c r="O23" s="48">
        <f t="shared" si="4"/>
        <v>0</v>
      </c>
      <c r="P23" s="48">
        <f t="shared" si="5"/>
        <v>0</v>
      </c>
      <c r="Q23" s="48" t="str">
        <f t="shared" si="1"/>
        <v/>
      </c>
      <c r="R23" s="57">
        <f t="shared" si="2"/>
        <v>0</v>
      </c>
      <c r="S23" s="57"/>
      <c r="U23" s="5" t="str">
        <f>IFERROR(VLOOKUP(C23,級段!F$2:G$13,2,FALSE),"")</f>
        <v/>
      </c>
      <c r="V23" s="5" t="str">
        <f t="shared" si="0"/>
        <v/>
      </c>
      <c r="W23" s="5" t="str">
        <f>IFERROR(VLOOKUP(F23,級段!I$2:J$14,2,FALSE),"")</f>
        <v/>
      </c>
      <c r="X23" s="5" t="str">
        <f t="shared" si="6"/>
        <v>00</v>
      </c>
    </row>
    <row r="24" spans="2:24" ht="14.25" customHeight="1">
      <c r="B24" s="33">
        <v>20</v>
      </c>
      <c r="C24" s="36"/>
      <c r="D24" s="37"/>
      <c r="E24" s="38"/>
      <c r="F24" s="77"/>
      <c r="G24" s="51"/>
      <c r="H24" s="37"/>
      <c r="I24" s="60" t="str">
        <f>IFERROR(VLOOKUP(L24,'競技区分 (table)'!$A$2:$B$25,2,FALSE),"")</f>
        <v/>
      </c>
      <c r="J24" s="60" t="str">
        <f>IFERROR(VLOOKUP(M24,'競技区分 (table)'!$A$2:$B$25,2,FALSE),"")</f>
        <v/>
      </c>
      <c r="K24" s="18"/>
      <c r="L24" s="48" t="str">
        <f>IF(G24="◯",VLOOKUP($X24,db!$A$2:$C$13,2,FALSE),"")</f>
        <v/>
      </c>
      <c r="M24" s="48" t="str">
        <f>IF(H24="◯",VLOOKUP($X24,db!$A$2:$C$13,3,FALSE),"")</f>
        <v/>
      </c>
      <c r="O24" s="48">
        <f t="shared" si="4"/>
        <v>0</v>
      </c>
      <c r="P24" s="48">
        <f t="shared" si="5"/>
        <v>0</v>
      </c>
      <c r="Q24" s="48" t="str">
        <f t="shared" si="1"/>
        <v/>
      </c>
      <c r="R24" s="57">
        <f t="shared" si="2"/>
        <v>0</v>
      </c>
      <c r="S24" s="57"/>
      <c r="U24" s="5" t="str">
        <f>IFERROR(VLOOKUP(C24,級段!F$2:G$13,2,FALSE),"")</f>
        <v/>
      </c>
      <c r="V24" s="5" t="str">
        <f t="shared" si="0"/>
        <v/>
      </c>
      <c r="W24" s="5" t="str">
        <f>IFERROR(VLOOKUP(F24,級段!I$2:J$14,2,FALSE),"")</f>
        <v/>
      </c>
      <c r="X24" s="5" t="str">
        <f t="shared" si="6"/>
        <v>00</v>
      </c>
    </row>
    <row r="25" spans="2:24" ht="14.25" customHeight="1">
      <c r="B25" s="33">
        <v>21</v>
      </c>
      <c r="C25" s="36"/>
      <c r="D25" s="37"/>
      <c r="E25" s="38"/>
      <c r="F25" s="77"/>
      <c r="G25" s="51"/>
      <c r="H25" s="37"/>
      <c r="I25" s="60" t="str">
        <f>IFERROR(VLOOKUP(L25,'競技区分 (table)'!$A$2:$B$25,2,FALSE),"")</f>
        <v/>
      </c>
      <c r="J25" s="60" t="str">
        <f>IFERROR(VLOOKUP(M25,'競技区分 (table)'!$A$2:$B$25,2,FALSE),"")</f>
        <v/>
      </c>
      <c r="K25" s="18"/>
      <c r="L25" s="48" t="str">
        <f>IF(G25="◯",VLOOKUP($X25,db!$A$2:$C$13,2,FALSE),"")</f>
        <v/>
      </c>
      <c r="M25" s="48" t="str">
        <f>IF(H25="◯",VLOOKUP($X25,db!$A$2:$C$13,3,FALSE),"")</f>
        <v/>
      </c>
      <c r="O25" s="48">
        <f t="shared" si="4"/>
        <v>0</v>
      </c>
      <c r="P25" s="48">
        <f t="shared" si="5"/>
        <v>0</v>
      </c>
      <c r="Q25" s="48" t="str">
        <f t="shared" si="1"/>
        <v/>
      </c>
      <c r="R25" s="57">
        <f t="shared" si="2"/>
        <v>0</v>
      </c>
      <c r="S25" s="57"/>
      <c r="U25" s="5" t="str">
        <f>IFERROR(VLOOKUP(C25,級段!F$2:G$13,2,FALSE),"")</f>
        <v/>
      </c>
      <c r="V25" s="5" t="str">
        <f t="shared" si="0"/>
        <v/>
      </c>
      <c r="W25" s="5" t="str">
        <f>IFERROR(VLOOKUP(F25,級段!I$2:J$14,2,FALSE),"")</f>
        <v/>
      </c>
      <c r="X25" s="5" t="str">
        <f t="shared" si="6"/>
        <v>00</v>
      </c>
    </row>
    <row r="26" spans="2:24" ht="14.25" customHeight="1">
      <c r="B26" s="33">
        <v>22</v>
      </c>
      <c r="C26" s="36"/>
      <c r="D26" s="37"/>
      <c r="E26" s="38"/>
      <c r="F26" s="77"/>
      <c r="G26" s="51"/>
      <c r="H26" s="37"/>
      <c r="I26" s="60" t="str">
        <f>IFERROR(VLOOKUP(L26,'競技区分 (table)'!$A$2:$B$25,2,FALSE),"")</f>
        <v/>
      </c>
      <c r="J26" s="60" t="str">
        <f>IFERROR(VLOOKUP(M26,'競技区分 (table)'!$A$2:$B$25,2,FALSE),"")</f>
        <v/>
      </c>
      <c r="K26" s="18"/>
      <c r="L26" s="48" t="str">
        <f>IF(G26="◯",VLOOKUP($X26,db!$A$2:$C$13,2,FALSE),"")</f>
        <v/>
      </c>
      <c r="M26" s="48" t="str">
        <f>IF(H26="◯",VLOOKUP($X26,db!$A$2:$C$13,3,FALSE),"")</f>
        <v/>
      </c>
      <c r="O26" s="48">
        <f t="shared" si="4"/>
        <v>0</v>
      </c>
      <c r="P26" s="48">
        <f t="shared" si="5"/>
        <v>0</v>
      </c>
      <c r="Q26" s="48" t="str">
        <f t="shared" si="1"/>
        <v/>
      </c>
      <c r="R26" s="57">
        <f t="shared" si="2"/>
        <v>0</v>
      </c>
      <c r="S26" s="57"/>
      <c r="U26" s="5" t="str">
        <f>IFERROR(VLOOKUP(C26,級段!F$2:G$13,2,FALSE),"")</f>
        <v/>
      </c>
      <c r="V26" s="5" t="str">
        <f t="shared" si="0"/>
        <v/>
      </c>
      <c r="W26" s="5" t="str">
        <f>IFERROR(VLOOKUP(F26,級段!I$2:J$14,2,FALSE),"")</f>
        <v/>
      </c>
      <c r="X26" s="5" t="str">
        <f t="shared" si="6"/>
        <v>00</v>
      </c>
    </row>
    <row r="27" spans="2:24" ht="14.25" customHeight="1">
      <c r="B27" s="33">
        <v>23</v>
      </c>
      <c r="C27" s="36"/>
      <c r="D27" s="37"/>
      <c r="E27" s="38"/>
      <c r="F27" s="77"/>
      <c r="G27" s="51"/>
      <c r="H27" s="37"/>
      <c r="I27" s="60" t="str">
        <f>IFERROR(VLOOKUP(L27,'競技区分 (table)'!$A$2:$B$25,2,FALSE),"")</f>
        <v/>
      </c>
      <c r="J27" s="60" t="str">
        <f>IFERROR(VLOOKUP(M27,'競技区分 (table)'!$A$2:$B$25,2,FALSE),"")</f>
        <v/>
      </c>
      <c r="K27" s="18"/>
      <c r="L27" s="48" t="str">
        <f>IF(G27="◯",VLOOKUP($X27,db!$A$2:$C$13,2,FALSE),"")</f>
        <v/>
      </c>
      <c r="M27" s="48" t="str">
        <f>IF(H27="◯",VLOOKUP($X27,db!$A$2:$C$13,3,FALSE),"")</f>
        <v/>
      </c>
      <c r="O27" s="48">
        <f t="shared" si="4"/>
        <v>0</v>
      </c>
      <c r="P27" s="48">
        <f t="shared" si="5"/>
        <v>0</v>
      </c>
      <c r="Q27" s="48" t="str">
        <f t="shared" si="1"/>
        <v/>
      </c>
      <c r="R27" s="57">
        <f t="shared" si="2"/>
        <v>0</v>
      </c>
      <c r="S27" s="57"/>
      <c r="U27" s="5" t="str">
        <f>IFERROR(VLOOKUP(C27,級段!F$2:G$13,2,FALSE),"")</f>
        <v/>
      </c>
      <c r="V27" s="5" t="str">
        <f t="shared" si="0"/>
        <v/>
      </c>
      <c r="W27" s="5" t="str">
        <f>IFERROR(VLOOKUP(F27,級段!I$2:J$14,2,FALSE),"")</f>
        <v/>
      </c>
      <c r="X27" s="5" t="str">
        <f t="shared" si="6"/>
        <v>00</v>
      </c>
    </row>
    <row r="28" spans="2:24" ht="14.25" customHeight="1">
      <c r="B28" s="33">
        <v>24</v>
      </c>
      <c r="C28" s="36"/>
      <c r="D28" s="37"/>
      <c r="E28" s="38"/>
      <c r="F28" s="77"/>
      <c r="G28" s="51"/>
      <c r="H28" s="37"/>
      <c r="I28" s="60" t="str">
        <f>IFERROR(VLOOKUP(L28,'競技区分 (table)'!$A$2:$B$25,2,FALSE),"")</f>
        <v/>
      </c>
      <c r="J28" s="60" t="str">
        <f>IFERROR(VLOOKUP(M28,'競技区分 (table)'!$A$2:$B$25,2,FALSE),"")</f>
        <v/>
      </c>
      <c r="K28" s="18"/>
      <c r="L28" s="48" t="str">
        <f>IF(G28="◯",VLOOKUP($X28,db!$A$2:$C$13,2,FALSE),"")</f>
        <v/>
      </c>
      <c r="M28" s="48" t="str">
        <f>IF(H28="◯",VLOOKUP($X28,db!$A$2:$C$13,3,FALSE),"")</f>
        <v/>
      </c>
      <c r="O28" s="48">
        <f t="shared" si="4"/>
        <v>0</v>
      </c>
      <c r="P28" s="48">
        <f t="shared" si="5"/>
        <v>0</v>
      </c>
      <c r="Q28" s="48" t="str">
        <f t="shared" si="1"/>
        <v/>
      </c>
      <c r="R28" s="57">
        <f t="shared" si="2"/>
        <v>0</v>
      </c>
      <c r="S28" s="57"/>
      <c r="U28" s="5" t="str">
        <f>IFERROR(VLOOKUP(C28,級段!F$2:G$13,2,FALSE),"")</f>
        <v/>
      </c>
      <c r="V28" s="5" t="str">
        <f t="shared" si="0"/>
        <v/>
      </c>
      <c r="W28" s="5" t="str">
        <f>IFERROR(VLOOKUP(F28,級段!I$2:J$14,2,FALSE),"")</f>
        <v/>
      </c>
      <c r="X28" s="5" t="str">
        <f t="shared" si="6"/>
        <v>00</v>
      </c>
    </row>
    <row r="29" spans="2:24" ht="14.25" customHeight="1">
      <c r="B29" s="33">
        <v>25</v>
      </c>
      <c r="C29" s="36"/>
      <c r="D29" s="37"/>
      <c r="E29" s="38"/>
      <c r="F29" s="77"/>
      <c r="G29" s="51"/>
      <c r="H29" s="37"/>
      <c r="I29" s="60" t="str">
        <f>IFERROR(VLOOKUP(L29,'競技区分 (table)'!$A$2:$B$25,2,FALSE),"")</f>
        <v/>
      </c>
      <c r="J29" s="60" t="str">
        <f>IFERROR(VLOOKUP(M29,'競技区分 (table)'!$A$2:$B$25,2,FALSE),"")</f>
        <v/>
      </c>
      <c r="K29" s="18"/>
      <c r="L29" s="48" t="str">
        <f>IF(G29="◯",VLOOKUP($X29,db!$A$2:$C$13,2,FALSE),"")</f>
        <v/>
      </c>
      <c r="M29" s="48" t="str">
        <f>IF(H29="◯",VLOOKUP($X29,db!$A$2:$C$13,3,FALSE),"")</f>
        <v/>
      </c>
      <c r="O29" s="48">
        <f t="shared" si="4"/>
        <v>0</v>
      </c>
      <c r="P29" s="48">
        <f t="shared" si="5"/>
        <v>0</v>
      </c>
      <c r="Q29" s="48" t="str">
        <f t="shared" si="1"/>
        <v/>
      </c>
      <c r="R29" s="57">
        <f t="shared" si="2"/>
        <v>0</v>
      </c>
      <c r="S29" s="57"/>
      <c r="U29" s="5" t="str">
        <f>IFERROR(VLOOKUP(C29,級段!F$2:G$13,2,FALSE),"")</f>
        <v/>
      </c>
      <c r="V29" s="5" t="str">
        <f t="shared" si="0"/>
        <v/>
      </c>
      <c r="W29" s="5" t="str">
        <f>IFERROR(VLOOKUP(F29,級段!I$2:J$14,2,FALSE),"")</f>
        <v/>
      </c>
      <c r="X29" s="5" t="str">
        <f t="shared" si="6"/>
        <v>00</v>
      </c>
    </row>
    <row r="30" spans="2:24" ht="14.25" customHeight="1">
      <c r="B30" s="33">
        <v>26</v>
      </c>
      <c r="C30" s="36"/>
      <c r="D30" s="37"/>
      <c r="E30" s="38"/>
      <c r="F30" s="77"/>
      <c r="G30" s="51"/>
      <c r="H30" s="37"/>
      <c r="I30" s="60" t="str">
        <f>IFERROR(VLOOKUP(L30,'競技区分 (table)'!$A$2:$B$25,2,FALSE),"")</f>
        <v/>
      </c>
      <c r="J30" s="60" t="str">
        <f>IFERROR(VLOOKUP(M30,'競技区分 (table)'!$A$2:$B$25,2,FALSE),"")</f>
        <v/>
      </c>
      <c r="K30" s="18"/>
      <c r="L30" s="48" t="str">
        <f>IF(G30="◯",VLOOKUP($X30,db!$A$2:$C$13,2,FALSE),"")</f>
        <v/>
      </c>
      <c r="M30" s="48" t="str">
        <f>IF(H30="◯",VLOOKUP($X30,db!$A$2:$C$13,3,FALSE),"")</f>
        <v/>
      </c>
      <c r="O30" s="48">
        <f t="shared" si="4"/>
        <v>0</v>
      </c>
      <c r="P30" s="48">
        <f t="shared" si="5"/>
        <v>0</v>
      </c>
      <c r="Q30" s="48" t="str">
        <f t="shared" si="1"/>
        <v/>
      </c>
      <c r="R30" s="57">
        <f t="shared" si="2"/>
        <v>0</v>
      </c>
      <c r="S30" s="57"/>
      <c r="U30" s="5" t="str">
        <f>IFERROR(VLOOKUP(C30,級段!F$2:G$13,2,FALSE),"")</f>
        <v/>
      </c>
      <c r="V30" s="5" t="str">
        <f t="shared" si="0"/>
        <v/>
      </c>
      <c r="W30" s="5" t="str">
        <f>IFERROR(VLOOKUP(F30,級段!I$2:J$14,2,FALSE),"")</f>
        <v/>
      </c>
      <c r="X30" s="5" t="str">
        <f t="shared" si="6"/>
        <v>00</v>
      </c>
    </row>
    <row r="31" spans="2:24" ht="14.25" customHeight="1">
      <c r="B31" s="33">
        <v>27</v>
      </c>
      <c r="C31" s="36"/>
      <c r="D31" s="37"/>
      <c r="E31" s="38"/>
      <c r="F31" s="77"/>
      <c r="G31" s="51"/>
      <c r="H31" s="37"/>
      <c r="I31" s="60" t="str">
        <f>IFERROR(VLOOKUP(L31,'競技区分 (table)'!$A$2:$B$25,2,FALSE),"")</f>
        <v/>
      </c>
      <c r="J31" s="60" t="str">
        <f>IFERROR(VLOOKUP(M31,'競技区分 (table)'!$A$2:$B$25,2,FALSE),"")</f>
        <v/>
      </c>
      <c r="K31" s="18"/>
      <c r="L31" s="48" t="str">
        <f>IF(G31="◯",VLOOKUP($X31,db!$A$2:$C$13,2,FALSE),"")</f>
        <v/>
      </c>
      <c r="M31" s="48" t="str">
        <f>IF(H31="◯",VLOOKUP($X31,db!$A$2:$C$13,3,FALSE),"")</f>
        <v/>
      </c>
      <c r="O31" s="48">
        <f t="shared" si="4"/>
        <v>0</v>
      </c>
      <c r="P31" s="48">
        <f t="shared" si="5"/>
        <v>0</v>
      </c>
      <c r="Q31" s="48" t="str">
        <f t="shared" si="1"/>
        <v/>
      </c>
      <c r="R31" s="57">
        <f t="shared" si="2"/>
        <v>0</v>
      </c>
      <c r="S31" s="57"/>
      <c r="U31" s="5" t="str">
        <f>IFERROR(VLOOKUP(C31,級段!F$2:G$13,2,FALSE),"")</f>
        <v/>
      </c>
      <c r="V31" s="5" t="str">
        <f t="shared" si="0"/>
        <v/>
      </c>
      <c r="W31" s="5" t="str">
        <f>IFERROR(VLOOKUP(F31,級段!I$2:J$14,2,FALSE),"")</f>
        <v/>
      </c>
      <c r="X31" s="5" t="str">
        <f t="shared" si="6"/>
        <v>00</v>
      </c>
    </row>
    <row r="32" spans="2:24" ht="14.25" customHeight="1">
      <c r="B32" s="33">
        <v>28</v>
      </c>
      <c r="C32" s="36"/>
      <c r="D32" s="37"/>
      <c r="E32" s="38"/>
      <c r="F32" s="77"/>
      <c r="G32" s="51"/>
      <c r="H32" s="37"/>
      <c r="I32" s="60" t="str">
        <f>IFERROR(VLOOKUP(L32,'競技区分 (table)'!$A$2:$B$25,2,FALSE),"")</f>
        <v/>
      </c>
      <c r="J32" s="60" t="str">
        <f>IFERROR(VLOOKUP(M32,'競技区分 (table)'!$A$2:$B$25,2,FALSE),"")</f>
        <v/>
      </c>
      <c r="K32" s="18"/>
      <c r="L32" s="48" t="str">
        <f>IF(G32="◯",VLOOKUP($X32,db!$A$2:$C$13,2,FALSE),"")</f>
        <v/>
      </c>
      <c r="M32" s="48" t="str">
        <f>IF(H32="◯",VLOOKUP($X32,db!$A$2:$C$13,3,FALSE),"")</f>
        <v/>
      </c>
      <c r="O32" s="48">
        <f t="shared" si="4"/>
        <v>0</v>
      </c>
      <c r="P32" s="48">
        <f t="shared" si="5"/>
        <v>0</v>
      </c>
      <c r="Q32" s="48" t="str">
        <f t="shared" si="1"/>
        <v/>
      </c>
      <c r="R32" s="57">
        <f t="shared" si="2"/>
        <v>0</v>
      </c>
      <c r="S32" s="57"/>
      <c r="U32" s="5" t="str">
        <f>IFERROR(VLOOKUP(C32,級段!F$2:G$13,2,FALSE),"")</f>
        <v/>
      </c>
      <c r="V32" s="5" t="str">
        <f t="shared" si="0"/>
        <v/>
      </c>
      <c r="W32" s="5" t="str">
        <f>IFERROR(VLOOKUP(F32,級段!I$2:J$14,2,FALSE),"")</f>
        <v/>
      </c>
      <c r="X32" s="5" t="str">
        <f t="shared" si="6"/>
        <v>00</v>
      </c>
    </row>
    <row r="33" spans="2:24" ht="14.25" customHeight="1">
      <c r="B33" s="33">
        <v>29</v>
      </c>
      <c r="C33" s="36"/>
      <c r="D33" s="37"/>
      <c r="E33" s="38"/>
      <c r="F33" s="77"/>
      <c r="G33" s="51"/>
      <c r="H33" s="37"/>
      <c r="I33" s="60" t="str">
        <f>IFERROR(VLOOKUP(L33,'競技区分 (table)'!$A$2:$B$25,2,FALSE),"")</f>
        <v/>
      </c>
      <c r="J33" s="60" t="str">
        <f>IFERROR(VLOOKUP(M33,'競技区分 (table)'!$A$2:$B$25,2,FALSE),"")</f>
        <v/>
      </c>
      <c r="K33" s="18"/>
      <c r="L33" s="48" t="str">
        <f>IF(G33="◯",VLOOKUP($X33,db!$A$2:$C$13,2,FALSE),"")</f>
        <v/>
      </c>
      <c r="M33" s="48" t="str">
        <f>IF(H33="◯",VLOOKUP($X33,db!$A$2:$C$13,3,FALSE),"")</f>
        <v/>
      </c>
      <c r="O33" s="48">
        <f t="shared" si="4"/>
        <v>0</v>
      </c>
      <c r="P33" s="48">
        <f t="shared" si="5"/>
        <v>0</v>
      </c>
      <c r="Q33" s="48" t="str">
        <f t="shared" si="1"/>
        <v/>
      </c>
      <c r="R33" s="57">
        <f t="shared" si="2"/>
        <v>0</v>
      </c>
      <c r="S33" s="57"/>
      <c r="U33" s="5" t="str">
        <f>IFERROR(VLOOKUP(C33,級段!F$2:G$13,2,FALSE),"")</f>
        <v/>
      </c>
      <c r="V33" s="5" t="str">
        <f t="shared" si="0"/>
        <v/>
      </c>
      <c r="W33" s="5" t="str">
        <f>IFERROR(VLOOKUP(F33,級段!I$2:J$14,2,FALSE),"")</f>
        <v/>
      </c>
      <c r="X33" s="5" t="str">
        <f t="shared" si="6"/>
        <v>00</v>
      </c>
    </row>
    <row r="34" spans="2:24" ht="14.25" customHeight="1">
      <c r="B34" s="33">
        <v>30</v>
      </c>
      <c r="C34" s="36"/>
      <c r="D34" s="37"/>
      <c r="E34" s="38"/>
      <c r="F34" s="77"/>
      <c r="G34" s="51"/>
      <c r="H34" s="37"/>
      <c r="I34" s="60" t="str">
        <f>IFERROR(VLOOKUP(L34,'競技区分 (table)'!$A$2:$B$25,2,FALSE),"")</f>
        <v/>
      </c>
      <c r="J34" s="60" t="str">
        <f>IFERROR(VLOOKUP(M34,'競技区分 (table)'!$A$2:$B$25,2,FALSE),"")</f>
        <v/>
      </c>
      <c r="K34" s="18"/>
      <c r="L34" s="48" t="str">
        <f>IF(G34="◯",VLOOKUP($X34,db!$A$2:$C$13,2,FALSE),"")</f>
        <v/>
      </c>
      <c r="M34" s="48" t="str">
        <f>IF(H34="◯",VLOOKUP($X34,db!$A$2:$C$13,3,FALSE),"")</f>
        <v/>
      </c>
      <c r="O34" s="48">
        <f t="shared" si="4"/>
        <v>0</v>
      </c>
      <c r="P34" s="48">
        <f t="shared" si="5"/>
        <v>0</v>
      </c>
      <c r="Q34" s="48" t="str">
        <f t="shared" si="1"/>
        <v/>
      </c>
      <c r="R34" s="57">
        <f t="shared" si="2"/>
        <v>0</v>
      </c>
      <c r="S34" s="57"/>
      <c r="U34" s="5" t="str">
        <f>IFERROR(VLOOKUP(C34,級段!F$2:G$13,2,FALSE),"")</f>
        <v/>
      </c>
      <c r="V34" s="5" t="str">
        <f t="shared" si="0"/>
        <v/>
      </c>
      <c r="W34" s="5" t="str">
        <f>IFERROR(VLOOKUP(F34,級段!I$2:J$14,2,FALSE),"")</f>
        <v/>
      </c>
      <c r="X34" s="5" t="str">
        <f t="shared" si="6"/>
        <v>00</v>
      </c>
    </row>
    <row r="35" spans="2:24" ht="14.25" customHeight="1">
      <c r="B35" s="33">
        <v>31</v>
      </c>
      <c r="C35" s="36"/>
      <c r="D35" s="37"/>
      <c r="E35" s="38"/>
      <c r="F35" s="77"/>
      <c r="G35" s="51"/>
      <c r="H35" s="37"/>
      <c r="I35" s="60" t="str">
        <f>IFERROR(VLOOKUP(L35,'競技区分 (table)'!$A$2:$B$25,2,FALSE),"")</f>
        <v/>
      </c>
      <c r="J35" s="60" t="str">
        <f>IFERROR(VLOOKUP(M35,'競技区分 (table)'!$A$2:$B$25,2,FALSE),"")</f>
        <v/>
      </c>
      <c r="K35" s="18"/>
      <c r="L35" s="48" t="str">
        <f>IF(G35="◯",VLOOKUP($X35,db!$A$2:$C$13,2,FALSE),"")</f>
        <v/>
      </c>
      <c r="M35" s="48" t="str">
        <f>IF(H35="◯",VLOOKUP($X35,db!$A$2:$C$13,3,FALSE),"")</f>
        <v/>
      </c>
      <c r="O35" s="48">
        <f t="shared" si="4"/>
        <v>0</v>
      </c>
      <c r="P35" s="48">
        <f t="shared" si="5"/>
        <v>0</v>
      </c>
      <c r="Q35" s="48" t="str">
        <f t="shared" si="1"/>
        <v/>
      </c>
      <c r="R35" s="57">
        <f t="shared" si="2"/>
        <v>0</v>
      </c>
      <c r="S35" s="57"/>
      <c r="U35" s="5" t="str">
        <f>IFERROR(VLOOKUP(C35,級段!F$2:G$13,2,FALSE),"")</f>
        <v/>
      </c>
      <c r="V35" s="5" t="str">
        <f t="shared" si="0"/>
        <v/>
      </c>
      <c r="W35" s="5" t="str">
        <f>IFERROR(VLOOKUP(F35,級段!I$2:J$14,2,FALSE),"")</f>
        <v/>
      </c>
      <c r="X35" s="5" t="str">
        <f t="shared" si="6"/>
        <v>00</v>
      </c>
    </row>
    <row r="36" spans="2:24" ht="14.25" customHeight="1">
      <c r="B36" s="33">
        <v>32</v>
      </c>
      <c r="C36" s="36"/>
      <c r="D36" s="37"/>
      <c r="E36" s="38"/>
      <c r="F36" s="77"/>
      <c r="G36" s="51"/>
      <c r="H36" s="37"/>
      <c r="I36" s="60" t="str">
        <f>IFERROR(VLOOKUP(L36,'競技区分 (table)'!$A$2:$B$25,2,FALSE),"")</f>
        <v/>
      </c>
      <c r="J36" s="60" t="str">
        <f>IFERROR(VLOOKUP(M36,'競技区分 (table)'!$A$2:$B$25,2,FALSE),"")</f>
        <v/>
      </c>
      <c r="K36" s="18"/>
      <c r="L36" s="48" t="str">
        <f>IF(G36="◯",VLOOKUP($X36,db!$A$2:$C$13,2,FALSE),"")</f>
        <v/>
      </c>
      <c r="M36" s="48" t="str">
        <f>IF(H36="◯",VLOOKUP($X36,db!$A$2:$C$13,3,FALSE),"")</f>
        <v/>
      </c>
      <c r="O36" s="48">
        <f t="shared" si="4"/>
        <v>0</v>
      </c>
      <c r="P36" s="48">
        <f t="shared" si="5"/>
        <v>0</v>
      </c>
      <c r="Q36" s="48" t="str">
        <f t="shared" si="1"/>
        <v/>
      </c>
      <c r="R36" s="57">
        <f t="shared" si="2"/>
        <v>0</v>
      </c>
      <c r="S36" s="57"/>
      <c r="U36" s="5" t="str">
        <f>IFERROR(VLOOKUP(C36,級段!F$2:G$13,2,FALSE),"")</f>
        <v/>
      </c>
      <c r="V36" s="5" t="str">
        <f t="shared" si="0"/>
        <v/>
      </c>
      <c r="W36" s="5" t="str">
        <f>IFERROR(VLOOKUP(F36,級段!I$2:J$14,2,FALSE),"")</f>
        <v/>
      </c>
      <c r="X36" s="5" t="str">
        <f t="shared" si="6"/>
        <v>00</v>
      </c>
    </row>
    <row r="37" spans="2:24" ht="14.25" customHeight="1">
      <c r="B37" s="33">
        <v>33</v>
      </c>
      <c r="C37" s="36"/>
      <c r="D37" s="37"/>
      <c r="E37" s="38"/>
      <c r="F37" s="77"/>
      <c r="G37" s="51"/>
      <c r="H37" s="37"/>
      <c r="I37" s="60" t="str">
        <f>IFERROR(VLOOKUP(L37,'競技区分 (table)'!$A$2:$B$25,2,FALSE),"")</f>
        <v/>
      </c>
      <c r="J37" s="60" t="str">
        <f>IFERROR(VLOOKUP(M37,'競技区分 (table)'!$A$2:$B$25,2,FALSE),"")</f>
        <v/>
      </c>
      <c r="K37" s="18"/>
      <c r="L37" s="48" t="str">
        <f>IF(G37="◯",VLOOKUP($X37,db!$A$2:$C$13,2,FALSE),"")</f>
        <v/>
      </c>
      <c r="M37" s="48" t="str">
        <f>IF(H37="◯",VLOOKUP($X37,db!$A$2:$C$13,3,FALSE),"")</f>
        <v/>
      </c>
      <c r="O37" s="48">
        <f t="shared" si="4"/>
        <v>0</v>
      </c>
      <c r="P37" s="48">
        <f t="shared" si="5"/>
        <v>0</v>
      </c>
      <c r="Q37" s="48" t="str">
        <f t="shared" si="1"/>
        <v/>
      </c>
      <c r="R37" s="57">
        <f t="shared" si="2"/>
        <v>0</v>
      </c>
      <c r="S37" s="57"/>
      <c r="U37" s="5" t="str">
        <f>IFERROR(VLOOKUP(C37,級段!F$2:G$13,2,FALSE),"")</f>
        <v/>
      </c>
      <c r="V37" s="5" t="str">
        <f t="shared" ref="V37:V68" si="7">IF(D37="男",1,IF(D37="女",2,""))</f>
        <v/>
      </c>
      <c r="W37" s="5" t="str">
        <f>IFERROR(VLOOKUP(F37,級段!I$2:J$14,2,FALSE),"")</f>
        <v/>
      </c>
      <c r="X37" s="5" t="str">
        <f t="shared" si="6"/>
        <v>00</v>
      </c>
    </row>
    <row r="38" spans="2:24" ht="14.25" customHeight="1">
      <c r="B38" s="33">
        <v>34</v>
      </c>
      <c r="C38" s="36"/>
      <c r="D38" s="37"/>
      <c r="E38" s="38"/>
      <c r="F38" s="77"/>
      <c r="G38" s="51"/>
      <c r="H38" s="37"/>
      <c r="I38" s="60" t="str">
        <f>IFERROR(VLOOKUP(L38,'競技区分 (table)'!$A$2:$B$25,2,FALSE),"")</f>
        <v/>
      </c>
      <c r="J38" s="60" t="str">
        <f>IFERROR(VLOOKUP(M38,'競技区分 (table)'!$A$2:$B$25,2,FALSE),"")</f>
        <v/>
      </c>
      <c r="K38" s="18"/>
      <c r="L38" s="48" t="str">
        <f>IF(G38="◯",VLOOKUP($X38,db!$A$2:$C$13,2,FALSE),"")</f>
        <v/>
      </c>
      <c r="M38" s="48" t="str">
        <f>IF(H38="◯",VLOOKUP($X38,db!$A$2:$C$13,3,FALSE),"")</f>
        <v/>
      </c>
      <c r="O38" s="48">
        <f t="shared" si="4"/>
        <v>0</v>
      </c>
      <c r="P38" s="48">
        <f t="shared" si="5"/>
        <v>0</v>
      </c>
      <c r="Q38" s="48" t="str">
        <f t="shared" si="1"/>
        <v/>
      </c>
      <c r="R38" s="57">
        <f t="shared" si="2"/>
        <v>0</v>
      </c>
      <c r="S38" s="57"/>
      <c r="U38" s="5" t="str">
        <f>IFERROR(VLOOKUP(C38,級段!F$2:G$13,2,FALSE),"")</f>
        <v/>
      </c>
      <c r="V38" s="5" t="str">
        <f t="shared" si="7"/>
        <v/>
      </c>
      <c r="W38" s="5" t="str">
        <f>IFERROR(VLOOKUP(F38,級段!I$2:J$14,2,FALSE),"")</f>
        <v/>
      </c>
      <c r="X38" s="5" t="str">
        <f t="shared" si="6"/>
        <v>00</v>
      </c>
    </row>
    <row r="39" spans="2:24" ht="14.25" customHeight="1">
      <c r="B39" s="33">
        <v>35</v>
      </c>
      <c r="C39" s="36"/>
      <c r="D39" s="37"/>
      <c r="E39" s="38"/>
      <c r="F39" s="77"/>
      <c r="G39" s="51"/>
      <c r="H39" s="37"/>
      <c r="I39" s="60" t="str">
        <f>IFERROR(VLOOKUP(L39,'競技区分 (table)'!$A$2:$B$25,2,FALSE),"")</f>
        <v/>
      </c>
      <c r="J39" s="60" t="str">
        <f>IFERROR(VLOOKUP(M39,'競技区分 (table)'!$A$2:$B$25,2,FALSE),"")</f>
        <v/>
      </c>
      <c r="K39" s="18"/>
      <c r="L39" s="48" t="str">
        <f>IF(G39="◯",VLOOKUP($X39,db!$A$2:$C$13,2,FALSE),"")</f>
        <v/>
      </c>
      <c r="M39" s="48" t="str">
        <f>IF(H39="◯",VLOOKUP($X39,db!$A$2:$C$13,3,FALSE),"")</f>
        <v/>
      </c>
      <c r="O39" s="48">
        <f t="shared" si="4"/>
        <v>0</v>
      </c>
      <c r="P39" s="48">
        <f t="shared" si="5"/>
        <v>0</v>
      </c>
      <c r="Q39" s="48" t="str">
        <f t="shared" si="1"/>
        <v/>
      </c>
      <c r="R39" s="57">
        <f t="shared" si="2"/>
        <v>0</v>
      </c>
      <c r="S39" s="57"/>
      <c r="U39" s="5" t="str">
        <f>IFERROR(VLOOKUP(C39,級段!F$2:G$13,2,FALSE),"")</f>
        <v/>
      </c>
      <c r="V39" s="5" t="str">
        <f t="shared" si="7"/>
        <v/>
      </c>
      <c r="W39" s="5" t="str">
        <f>IFERROR(VLOOKUP(F39,級段!I$2:J$14,2,FALSE),"")</f>
        <v/>
      </c>
      <c r="X39" s="5" t="str">
        <f t="shared" si="6"/>
        <v>00</v>
      </c>
    </row>
    <row r="40" spans="2:24" ht="14.25" customHeight="1">
      <c r="B40" s="33">
        <v>36</v>
      </c>
      <c r="C40" s="36"/>
      <c r="D40" s="37"/>
      <c r="E40" s="38"/>
      <c r="F40" s="77"/>
      <c r="G40" s="51"/>
      <c r="H40" s="37"/>
      <c r="I40" s="60" t="str">
        <f>IFERROR(VLOOKUP(L40,'競技区分 (table)'!$A$2:$B$25,2,FALSE),"")</f>
        <v/>
      </c>
      <c r="J40" s="60" t="str">
        <f>IFERROR(VLOOKUP(M40,'競技区分 (table)'!$A$2:$B$25,2,FALSE),"")</f>
        <v/>
      </c>
      <c r="K40" s="18"/>
      <c r="L40" s="48" t="str">
        <f>IF(G40="◯",VLOOKUP($X40,db!$A$2:$C$13,2,FALSE),"")</f>
        <v/>
      </c>
      <c r="M40" s="48" t="str">
        <f>IF(H40="◯",VLOOKUP($X40,db!$A$2:$C$13,3,FALSE),"")</f>
        <v/>
      </c>
      <c r="O40" s="48">
        <f t="shared" si="4"/>
        <v>0</v>
      </c>
      <c r="P40" s="48">
        <f t="shared" si="5"/>
        <v>0</v>
      </c>
      <c r="Q40" s="48" t="str">
        <f t="shared" si="1"/>
        <v/>
      </c>
      <c r="R40" s="57">
        <f t="shared" si="2"/>
        <v>0</v>
      </c>
      <c r="S40" s="57"/>
      <c r="U40" s="5" t="str">
        <f>IFERROR(VLOOKUP(C40,級段!F$2:G$13,2,FALSE),"")</f>
        <v/>
      </c>
      <c r="V40" s="5" t="str">
        <f t="shared" si="7"/>
        <v/>
      </c>
      <c r="W40" s="5" t="str">
        <f>IFERROR(VLOOKUP(F40,級段!I$2:J$14,2,FALSE),"")</f>
        <v/>
      </c>
      <c r="X40" s="5" t="str">
        <f t="shared" si="6"/>
        <v>00</v>
      </c>
    </row>
    <row r="41" spans="2:24" ht="14.25" customHeight="1">
      <c r="B41" s="33">
        <v>37</v>
      </c>
      <c r="C41" s="36"/>
      <c r="D41" s="37"/>
      <c r="E41" s="38"/>
      <c r="F41" s="77"/>
      <c r="G41" s="51"/>
      <c r="H41" s="37"/>
      <c r="I41" s="60" t="str">
        <f>IFERROR(VLOOKUP(L41,'競技区分 (table)'!$A$2:$B$25,2,FALSE),"")</f>
        <v/>
      </c>
      <c r="J41" s="60" t="str">
        <f>IFERROR(VLOOKUP(M41,'競技区分 (table)'!$A$2:$B$25,2,FALSE),"")</f>
        <v/>
      </c>
      <c r="K41" s="18"/>
      <c r="L41" s="48" t="str">
        <f>IF(G41="◯",VLOOKUP($X41,db!$A$2:$C$13,2,FALSE),"")</f>
        <v/>
      </c>
      <c r="M41" s="48" t="str">
        <f>IF(H41="◯",VLOOKUP($X41,db!$A$2:$C$13,3,FALSE),"")</f>
        <v/>
      </c>
      <c r="O41" s="48">
        <f t="shared" si="4"/>
        <v>0</v>
      </c>
      <c r="P41" s="48">
        <f t="shared" si="5"/>
        <v>0</v>
      </c>
      <c r="Q41" s="48" t="str">
        <f t="shared" si="1"/>
        <v/>
      </c>
      <c r="R41" s="57">
        <f t="shared" si="2"/>
        <v>0</v>
      </c>
      <c r="S41" s="57"/>
      <c r="U41" s="5" t="str">
        <f>IFERROR(VLOOKUP(C41,級段!F$2:G$13,2,FALSE),"")</f>
        <v/>
      </c>
      <c r="V41" s="5" t="str">
        <f t="shared" si="7"/>
        <v/>
      </c>
      <c r="W41" s="5" t="str">
        <f>IFERROR(VLOOKUP(F41,級段!I$2:J$14,2,FALSE),"")</f>
        <v/>
      </c>
      <c r="X41" s="5" t="str">
        <f t="shared" si="6"/>
        <v>00</v>
      </c>
    </row>
    <row r="42" spans="2:24" ht="14.25" customHeight="1">
      <c r="B42" s="33">
        <v>38</v>
      </c>
      <c r="C42" s="36"/>
      <c r="D42" s="37"/>
      <c r="E42" s="38"/>
      <c r="F42" s="77"/>
      <c r="G42" s="51"/>
      <c r="H42" s="37"/>
      <c r="I42" s="60" t="str">
        <f>IFERROR(VLOOKUP(L42,'競技区分 (table)'!$A$2:$B$25,2,FALSE),"")</f>
        <v/>
      </c>
      <c r="J42" s="60" t="str">
        <f>IFERROR(VLOOKUP(M42,'競技区分 (table)'!$A$2:$B$25,2,FALSE),"")</f>
        <v/>
      </c>
      <c r="K42" s="18"/>
      <c r="L42" s="48" t="str">
        <f>IF(G42="◯",VLOOKUP($X42,db!$A$2:$C$13,2,FALSE),"")</f>
        <v/>
      </c>
      <c r="M42" s="48" t="str">
        <f>IF(H42="◯",VLOOKUP($X42,db!$A$2:$C$13,3,FALSE),"")</f>
        <v/>
      </c>
      <c r="O42" s="48">
        <f t="shared" si="4"/>
        <v>0</v>
      </c>
      <c r="P42" s="48">
        <f t="shared" si="5"/>
        <v>0</v>
      </c>
      <c r="Q42" s="48" t="str">
        <f t="shared" si="1"/>
        <v/>
      </c>
      <c r="R42" s="57">
        <f t="shared" si="2"/>
        <v>0</v>
      </c>
      <c r="S42" s="57"/>
      <c r="U42" s="5" t="str">
        <f>IFERROR(VLOOKUP(C42,級段!F$2:G$13,2,FALSE),"")</f>
        <v/>
      </c>
      <c r="V42" s="5" t="str">
        <f t="shared" si="7"/>
        <v/>
      </c>
      <c r="W42" s="5" t="str">
        <f>IFERROR(VLOOKUP(F42,級段!I$2:J$14,2,FALSE),"")</f>
        <v/>
      </c>
      <c r="X42" s="5" t="str">
        <f t="shared" si="6"/>
        <v>00</v>
      </c>
    </row>
    <row r="43" spans="2:24" ht="14.25" customHeight="1">
      <c r="B43" s="33">
        <v>39</v>
      </c>
      <c r="C43" s="36"/>
      <c r="D43" s="37"/>
      <c r="E43" s="38"/>
      <c r="F43" s="77"/>
      <c r="G43" s="51"/>
      <c r="H43" s="37"/>
      <c r="I43" s="60" t="str">
        <f>IFERROR(VLOOKUP(L43,'競技区分 (table)'!$A$2:$B$25,2,FALSE),"")</f>
        <v/>
      </c>
      <c r="J43" s="60" t="str">
        <f>IFERROR(VLOOKUP(M43,'競技区分 (table)'!$A$2:$B$25,2,FALSE),"")</f>
        <v/>
      </c>
      <c r="K43" s="18"/>
      <c r="L43" s="48" t="str">
        <f>IF(G43="◯",VLOOKUP($X43,db!$A$2:$C$13,2,FALSE),"")</f>
        <v/>
      </c>
      <c r="M43" s="48" t="str">
        <f>IF(H43="◯",VLOOKUP($X43,db!$A$2:$C$13,3,FALSE),"")</f>
        <v/>
      </c>
      <c r="O43" s="48">
        <f t="shared" si="4"/>
        <v>0</v>
      </c>
      <c r="P43" s="48">
        <f t="shared" si="5"/>
        <v>0</v>
      </c>
      <c r="Q43" s="48" t="str">
        <f t="shared" si="1"/>
        <v/>
      </c>
      <c r="R43" s="57">
        <f t="shared" si="2"/>
        <v>0</v>
      </c>
      <c r="S43" s="57"/>
      <c r="U43" s="5" t="str">
        <f>IFERROR(VLOOKUP(C43,級段!F$2:G$13,2,FALSE),"")</f>
        <v/>
      </c>
      <c r="V43" s="5" t="str">
        <f t="shared" si="7"/>
        <v/>
      </c>
      <c r="W43" s="5" t="str">
        <f>IFERROR(VLOOKUP(F43,級段!I$2:J$14,2,FALSE),"")</f>
        <v/>
      </c>
      <c r="X43" s="5" t="str">
        <f t="shared" si="6"/>
        <v>00</v>
      </c>
    </row>
    <row r="44" spans="2:24" ht="14.25" customHeight="1">
      <c r="B44" s="33">
        <v>40</v>
      </c>
      <c r="C44" s="36"/>
      <c r="D44" s="37"/>
      <c r="E44" s="38"/>
      <c r="F44" s="77"/>
      <c r="G44" s="51"/>
      <c r="H44" s="37"/>
      <c r="I44" s="60" t="str">
        <f>IFERROR(VLOOKUP(L44,'競技区分 (table)'!$A$2:$B$25,2,FALSE),"")</f>
        <v/>
      </c>
      <c r="J44" s="60" t="str">
        <f>IFERROR(VLOOKUP(M44,'競技区分 (table)'!$A$2:$B$25,2,FALSE),"")</f>
        <v/>
      </c>
      <c r="K44" s="18"/>
      <c r="L44" s="48" t="str">
        <f>IF(G44="◯",VLOOKUP($X44,db!$A$2:$C$13,2,FALSE),"")</f>
        <v/>
      </c>
      <c r="M44" s="48" t="str">
        <f>IF(H44="◯",VLOOKUP($X44,db!$A$2:$C$13,3,FALSE),"")</f>
        <v/>
      </c>
      <c r="O44" s="48">
        <f t="shared" si="4"/>
        <v>0</v>
      </c>
      <c r="P44" s="48">
        <f t="shared" si="5"/>
        <v>0</v>
      </c>
      <c r="Q44" s="48" t="str">
        <f t="shared" si="1"/>
        <v/>
      </c>
      <c r="R44" s="57">
        <f t="shared" si="2"/>
        <v>0</v>
      </c>
      <c r="S44" s="57"/>
      <c r="U44" s="5" t="str">
        <f>IFERROR(VLOOKUP(C44,級段!F$2:G$13,2,FALSE),"")</f>
        <v/>
      </c>
      <c r="V44" s="5" t="str">
        <f t="shared" si="7"/>
        <v/>
      </c>
      <c r="W44" s="5" t="str">
        <f>IFERROR(VLOOKUP(F44,級段!I$2:J$14,2,FALSE),"")</f>
        <v/>
      </c>
      <c r="X44" s="5" t="str">
        <f t="shared" si="6"/>
        <v>00</v>
      </c>
    </row>
    <row r="45" spans="2:24" ht="14.25" customHeight="1">
      <c r="B45" s="33">
        <v>41</v>
      </c>
      <c r="C45" s="36"/>
      <c r="D45" s="37"/>
      <c r="E45" s="38"/>
      <c r="F45" s="77"/>
      <c r="G45" s="51"/>
      <c r="H45" s="37"/>
      <c r="I45" s="60" t="str">
        <f>IFERROR(VLOOKUP(L45,'競技区分 (table)'!$A$2:$B$25,2,FALSE),"")</f>
        <v/>
      </c>
      <c r="J45" s="60" t="str">
        <f>IFERROR(VLOOKUP(M45,'競技区分 (table)'!$A$2:$B$25,2,FALSE),"")</f>
        <v/>
      </c>
      <c r="K45" s="18"/>
      <c r="L45" s="48" t="str">
        <f>IF(G45="◯",VLOOKUP($X45,db!$A$2:$C$13,2,FALSE),"")</f>
        <v/>
      </c>
      <c r="M45" s="48" t="str">
        <f>IF(H45="◯",VLOOKUP($X45,db!$A$2:$C$13,3,FALSE),"")</f>
        <v/>
      </c>
      <c r="O45" s="48">
        <f t="shared" si="4"/>
        <v>0</v>
      </c>
      <c r="P45" s="48">
        <f t="shared" si="5"/>
        <v>0</v>
      </c>
      <c r="Q45" s="48" t="str">
        <f t="shared" si="1"/>
        <v/>
      </c>
      <c r="R45" s="57">
        <f t="shared" si="2"/>
        <v>0</v>
      </c>
      <c r="S45" s="57"/>
      <c r="U45" s="5" t="str">
        <f>IFERROR(VLOOKUP(C45,級段!F$2:G$13,2,FALSE),"")</f>
        <v/>
      </c>
      <c r="V45" s="5" t="str">
        <f t="shared" si="7"/>
        <v/>
      </c>
      <c r="W45" s="5" t="str">
        <f>IFERROR(VLOOKUP(F45,級段!I$2:J$14,2,FALSE),"")</f>
        <v/>
      </c>
      <c r="X45" s="5" t="str">
        <f t="shared" si="6"/>
        <v>00</v>
      </c>
    </row>
    <row r="46" spans="2:24" ht="14.25" customHeight="1">
      <c r="B46" s="33">
        <v>42</v>
      </c>
      <c r="C46" s="36"/>
      <c r="D46" s="37"/>
      <c r="E46" s="38"/>
      <c r="F46" s="77"/>
      <c r="G46" s="51"/>
      <c r="H46" s="37"/>
      <c r="I46" s="60" t="str">
        <f>IFERROR(VLOOKUP(L46,'競技区分 (table)'!$A$2:$B$25,2,FALSE),"")</f>
        <v/>
      </c>
      <c r="J46" s="60" t="str">
        <f>IFERROR(VLOOKUP(M46,'競技区分 (table)'!$A$2:$B$25,2,FALSE),"")</f>
        <v/>
      </c>
      <c r="K46" s="18"/>
      <c r="L46" s="48" t="str">
        <f>IF(G46="◯",VLOOKUP($X46,db!$A$2:$C$13,2,FALSE),"")</f>
        <v/>
      </c>
      <c r="M46" s="48" t="str">
        <f>IF(H46="◯",VLOOKUP($X46,db!$A$2:$C$13,3,FALSE),"")</f>
        <v/>
      </c>
      <c r="O46" s="48">
        <f t="shared" si="4"/>
        <v>0</v>
      </c>
      <c r="P46" s="48">
        <f t="shared" si="5"/>
        <v>0</v>
      </c>
      <c r="Q46" s="48" t="str">
        <f t="shared" si="1"/>
        <v/>
      </c>
      <c r="R46" s="57">
        <f t="shared" si="2"/>
        <v>0</v>
      </c>
      <c r="S46" s="57"/>
      <c r="U46" s="5" t="str">
        <f>IFERROR(VLOOKUP(C46,級段!F$2:G$13,2,FALSE),"")</f>
        <v/>
      </c>
      <c r="V46" s="5" t="str">
        <f t="shared" si="7"/>
        <v/>
      </c>
      <c r="W46" s="5" t="str">
        <f>IFERROR(VLOOKUP(F46,級段!I$2:J$14,2,FALSE),"")</f>
        <v/>
      </c>
      <c r="X46" s="5" t="str">
        <f t="shared" si="6"/>
        <v>00</v>
      </c>
    </row>
    <row r="47" spans="2:24" ht="14.25" customHeight="1">
      <c r="B47" s="33">
        <v>43</v>
      </c>
      <c r="C47" s="36"/>
      <c r="D47" s="37"/>
      <c r="E47" s="38"/>
      <c r="F47" s="77"/>
      <c r="G47" s="51"/>
      <c r="H47" s="37"/>
      <c r="I47" s="60" t="str">
        <f>IFERROR(VLOOKUP(L47,'競技区分 (table)'!$A$2:$B$25,2,FALSE),"")</f>
        <v/>
      </c>
      <c r="J47" s="60" t="str">
        <f>IFERROR(VLOOKUP(M47,'競技区分 (table)'!$A$2:$B$25,2,FALSE),"")</f>
        <v/>
      </c>
      <c r="K47" s="18"/>
      <c r="L47" s="48" t="str">
        <f>IF(G47="◯",VLOOKUP($X47,db!$A$2:$C$13,2,FALSE),"")</f>
        <v/>
      </c>
      <c r="M47" s="48" t="str">
        <f>IF(H47="◯",VLOOKUP($X47,db!$A$2:$C$13,3,FALSE),"")</f>
        <v/>
      </c>
      <c r="O47" s="48">
        <f t="shared" si="4"/>
        <v>0</v>
      </c>
      <c r="P47" s="48">
        <f t="shared" si="5"/>
        <v>0</v>
      </c>
      <c r="Q47" s="48" t="str">
        <f t="shared" si="1"/>
        <v/>
      </c>
      <c r="R47" s="57">
        <f t="shared" si="2"/>
        <v>0</v>
      </c>
      <c r="S47" s="57"/>
      <c r="U47" s="5" t="str">
        <f>IFERROR(VLOOKUP(C47,級段!F$2:G$13,2,FALSE),"")</f>
        <v/>
      </c>
      <c r="V47" s="5" t="str">
        <f t="shared" si="7"/>
        <v/>
      </c>
      <c r="W47" s="5" t="str">
        <f>IFERROR(VLOOKUP(F47,級段!I$2:J$14,2,FALSE),"")</f>
        <v/>
      </c>
      <c r="X47" s="5" t="str">
        <f t="shared" si="6"/>
        <v>00</v>
      </c>
    </row>
    <row r="48" spans="2:24" ht="14.25" customHeight="1">
      <c r="B48" s="33">
        <v>44</v>
      </c>
      <c r="C48" s="36"/>
      <c r="D48" s="37"/>
      <c r="E48" s="38"/>
      <c r="F48" s="77"/>
      <c r="G48" s="51"/>
      <c r="H48" s="37"/>
      <c r="I48" s="60" t="str">
        <f>IFERROR(VLOOKUP(L48,'競技区分 (table)'!$A$2:$B$25,2,FALSE),"")</f>
        <v/>
      </c>
      <c r="J48" s="60" t="str">
        <f>IFERROR(VLOOKUP(M48,'競技区分 (table)'!$A$2:$B$25,2,FALSE),"")</f>
        <v/>
      </c>
      <c r="K48" s="18"/>
      <c r="L48" s="48" t="str">
        <f>IF(G48="◯",VLOOKUP($X48,db!$A$2:$C$13,2,FALSE),"")</f>
        <v/>
      </c>
      <c r="M48" s="48" t="str">
        <f>IF(H48="◯",VLOOKUP($X48,db!$A$2:$C$13,3,FALSE),"")</f>
        <v/>
      </c>
      <c r="O48" s="48">
        <f t="shared" si="4"/>
        <v>0</v>
      </c>
      <c r="P48" s="48">
        <f t="shared" si="5"/>
        <v>0</v>
      </c>
      <c r="Q48" s="48" t="str">
        <f t="shared" si="1"/>
        <v/>
      </c>
      <c r="R48" s="57">
        <f t="shared" si="2"/>
        <v>0</v>
      </c>
      <c r="S48" s="57"/>
      <c r="U48" s="5" t="str">
        <f>IFERROR(VLOOKUP(C48,級段!F$2:G$13,2,FALSE),"")</f>
        <v/>
      </c>
      <c r="V48" s="5" t="str">
        <f t="shared" si="7"/>
        <v/>
      </c>
      <c r="W48" s="5" t="str">
        <f>IFERROR(VLOOKUP(F48,級段!I$2:J$14,2,FALSE),"")</f>
        <v/>
      </c>
      <c r="X48" s="5" t="str">
        <f t="shared" si="6"/>
        <v>00</v>
      </c>
    </row>
    <row r="49" spans="2:24" ht="14.25" customHeight="1">
      <c r="B49" s="33">
        <v>45</v>
      </c>
      <c r="C49" s="36"/>
      <c r="D49" s="37"/>
      <c r="E49" s="38"/>
      <c r="F49" s="77"/>
      <c r="G49" s="51"/>
      <c r="H49" s="37"/>
      <c r="I49" s="60" t="str">
        <f>IFERROR(VLOOKUP(L49,'競技区分 (table)'!$A$2:$B$25,2,FALSE),"")</f>
        <v/>
      </c>
      <c r="J49" s="60" t="str">
        <f>IFERROR(VLOOKUP(M49,'競技区分 (table)'!$A$2:$B$25,2,FALSE),"")</f>
        <v/>
      </c>
      <c r="K49" s="18"/>
      <c r="L49" s="48" t="str">
        <f>IF(G49="◯",VLOOKUP($X49,db!$A$2:$C$13,2,FALSE),"")</f>
        <v/>
      </c>
      <c r="M49" s="48" t="str">
        <f>IF(H49="◯",VLOOKUP($X49,db!$A$2:$C$13,3,FALSE),"")</f>
        <v/>
      </c>
      <c r="O49" s="48">
        <f t="shared" si="4"/>
        <v>0</v>
      </c>
      <c r="P49" s="48">
        <f t="shared" si="5"/>
        <v>0</v>
      </c>
      <c r="Q49" s="48" t="str">
        <f t="shared" si="1"/>
        <v/>
      </c>
      <c r="R49" s="57">
        <f t="shared" si="2"/>
        <v>0</v>
      </c>
      <c r="S49" s="57"/>
      <c r="U49" s="5" t="str">
        <f>IFERROR(VLOOKUP(C49,級段!F$2:G$13,2,FALSE),"")</f>
        <v/>
      </c>
      <c r="V49" s="5" t="str">
        <f t="shared" si="7"/>
        <v/>
      </c>
      <c r="W49" s="5" t="str">
        <f>IFERROR(VLOOKUP(F49,級段!I$2:J$14,2,FALSE),"")</f>
        <v/>
      </c>
      <c r="X49" s="5" t="str">
        <f t="shared" si="6"/>
        <v>00</v>
      </c>
    </row>
    <row r="50" spans="2:24" ht="14.25" customHeight="1">
      <c r="B50" s="33">
        <v>46</v>
      </c>
      <c r="C50" s="36"/>
      <c r="D50" s="37"/>
      <c r="E50" s="38"/>
      <c r="F50" s="77"/>
      <c r="G50" s="51"/>
      <c r="H50" s="37"/>
      <c r="I50" s="60" t="str">
        <f>IFERROR(VLOOKUP(L50,'競技区分 (table)'!$A$2:$B$25,2,FALSE),"")</f>
        <v/>
      </c>
      <c r="J50" s="60" t="str">
        <f>IFERROR(VLOOKUP(M50,'競技区分 (table)'!$A$2:$B$25,2,FALSE),"")</f>
        <v/>
      </c>
      <c r="K50" s="18"/>
      <c r="L50" s="48" t="str">
        <f>IF(G50="◯",VLOOKUP($X50,db!$A$2:$C$13,2,FALSE),"")</f>
        <v/>
      </c>
      <c r="M50" s="48" t="str">
        <f>IF(H50="◯",VLOOKUP($X50,db!$A$2:$C$13,3,FALSE),"")</f>
        <v/>
      </c>
      <c r="O50" s="48">
        <f t="shared" si="4"/>
        <v>0</v>
      </c>
      <c r="P50" s="48">
        <f t="shared" si="5"/>
        <v>0</v>
      </c>
      <c r="Q50" s="48" t="str">
        <f t="shared" si="1"/>
        <v/>
      </c>
      <c r="R50" s="57">
        <f t="shared" si="2"/>
        <v>0</v>
      </c>
      <c r="S50" s="57"/>
      <c r="U50" s="5" t="str">
        <f>IFERROR(VLOOKUP(C50,級段!F$2:G$13,2,FALSE),"")</f>
        <v/>
      </c>
      <c r="V50" s="5" t="str">
        <f t="shared" si="7"/>
        <v/>
      </c>
      <c r="W50" s="5" t="str">
        <f>IFERROR(VLOOKUP(F50,級段!I$2:J$14,2,FALSE),"")</f>
        <v/>
      </c>
      <c r="X50" s="5" t="str">
        <f t="shared" si="6"/>
        <v>00</v>
      </c>
    </row>
    <row r="51" spans="2:24" ht="14.25" customHeight="1">
      <c r="B51" s="33">
        <v>47</v>
      </c>
      <c r="C51" s="36"/>
      <c r="D51" s="37"/>
      <c r="E51" s="38"/>
      <c r="F51" s="77"/>
      <c r="G51" s="51"/>
      <c r="H51" s="37"/>
      <c r="I51" s="60" t="str">
        <f>IFERROR(VLOOKUP(L51,'競技区分 (table)'!$A$2:$B$25,2,FALSE),"")</f>
        <v/>
      </c>
      <c r="J51" s="60" t="str">
        <f>IFERROR(VLOOKUP(M51,'競技区分 (table)'!$A$2:$B$25,2,FALSE),"")</f>
        <v/>
      </c>
      <c r="K51" s="18"/>
      <c r="L51" s="48" t="str">
        <f>IF(G51="◯",VLOOKUP($X51,db!$A$2:$C$13,2,FALSE),"")</f>
        <v/>
      </c>
      <c r="M51" s="48" t="str">
        <f>IF(H51="◯",VLOOKUP($X51,db!$A$2:$C$13,3,FALSE),"")</f>
        <v/>
      </c>
      <c r="O51" s="48">
        <f t="shared" si="4"/>
        <v>0</v>
      </c>
      <c r="P51" s="48">
        <f t="shared" si="5"/>
        <v>0</v>
      </c>
      <c r="Q51" s="48" t="str">
        <f t="shared" si="1"/>
        <v/>
      </c>
      <c r="R51" s="57">
        <f t="shared" si="2"/>
        <v>0</v>
      </c>
      <c r="S51" s="57"/>
      <c r="U51" s="5" t="str">
        <f>IFERROR(VLOOKUP(C51,級段!F$2:G$13,2,FALSE),"")</f>
        <v/>
      </c>
      <c r="V51" s="5" t="str">
        <f t="shared" si="7"/>
        <v/>
      </c>
      <c r="W51" s="5" t="str">
        <f>IFERROR(VLOOKUP(F51,級段!I$2:J$14,2,FALSE),"")</f>
        <v/>
      </c>
      <c r="X51" s="5" t="str">
        <f t="shared" si="6"/>
        <v>00</v>
      </c>
    </row>
    <row r="52" spans="2:24" ht="14.25" customHeight="1">
      <c r="B52" s="33">
        <v>48</v>
      </c>
      <c r="C52" s="36"/>
      <c r="D52" s="37"/>
      <c r="E52" s="38"/>
      <c r="F52" s="77"/>
      <c r="G52" s="51"/>
      <c r="H52" s="37"/>
      <c r="I52" s="60" t="str">
        <f>IFERROR(VLOOKUP(L52,'競技区分 (table)'!$A$2:$B$25,2,FALSE),"")</f>
        <v/>
      </c>
      <c r="J52" s="60" t="str">
        <f>IFERROR(VLOOKUP(M52,'競技区分 (table)'!$A$2:$B$25,2,FALSE),"")</f>
        <v/>
      </c>
      <c r="K52" s="18"/>
      <c r="L52" s="48" t="str">
        <f>IF(G52="◯",VLOOKUP($X52,db!$A$2:$C$13,2,FALSE),"")</f>
        <v/>
      </c>
      <c r="M52" s="48" t="str">
        <f>IF(H52="◯",VLOOKUP($X52,db!$A$2:$C$13,3,FALSE),"")</f>
        <v/>
      </c>
      <c r="O52" s="48">
        <f t="shared" si="4"/>
        <v>0</v>
      </c>
      <c r="P52" s="48">
        <f t="shared" si="5"/>
        <v>0</v>
      </c>
      <c r="Q52" s="48" t="str">
        <f t="shared" si="1"/>
        <v/>
      </c>
      <c r="R52" s="57">
        <f t="shared" si="2"/>
        <v>0</v>
      </c>
      <c r="S52" s="57"/>
      <c r="U52" s="5" t="str">
        <f>IFERROR(VLOOKUP(C52,級段!F$2:G$13,2,FALSE),"")</f>
        <v/>
      </c>
      <c r="V52" s="5" t="str">
        <f t="shared" si="7"/>
        <v/>
      </c>
      <c r="W52" s="5" t="str">
        <f>IFERROR(VLOOKUP(F52,級段!I$2:J$14,2,FALSE),"")</f>
        <v/>
      </c>
      <c r="X52" s="5" t="str">
        <f t="shared" si="6"/>
        <v>00</v>
      </c>
    </row>
    <row r="53" spans="2:24" ht="14.25" customHeight="1">
      <c r="B53" s="33">
        <v>49</v>
      </c>
      <c r="C53" s="36"/>
      <c r="D53" s="37"/>
      <c r="E53" s="38"/>
      <c r="F53" s="77"/>
      <c r="G53" s="51"/>
      <c r="H53" s="37"/>
      <c r="I53" s="60" t="str">
        <f>IFERROR(VLOOKUP(L53,'競技区分 (table)'!$A$2:$B$25,2,FALSE),"")</f>
        <v/>
      </c>
      <c r="J53" s="60" t="str">
        <f>IFERROR(VLOOKUP(M53,'競技区分 (table)'!$A$2:$B$25,2,FALSE),"")</f>
        <v/>
      </c>
      <c r="K53" s="18"/>
      <c r="L53" s="48" t="str">
        <f>IF(G53="◯",VLOOKUP($X53,db!$A$2:$C$13,2,FALSE),"")</f>
        <v/>
      </c>
      <c r="M53" s="48" t="str">
        <f>IF(H53="◯",VLOOKUP($X53,db!$A$2:$C$13,3,FALSE),"")</f>
        <v/>
      </c>
      <c r="O53" s="48">
        <f t="shared" si="4"/>
        <v>0</v>
      </c>
      <c r="P53" s="48">
        <f t="shared" si="5"/>
        <v>0</v>
      </c>
      <c r="Q53" s="48" t="str">
        <f t="shared" si="1"/>
        <v/>
      </c>
      <c r="R53" s="57">
        <f t="shared" si="2"/>
        <v>0</v>
      </c>
      <c r="S53" s="57"/>
      <c r="U53" s="5" t="str">
        <f>IFERROR(VLOOKUP(C53,級段!F$2:G$13,2,FALSE),"")</f>
        <v/>
      </c>
      <c r="V53" s="5" t="str">
        <f t="shared" si="7"/>
        <v/>
      </c>
      <c r="W53" s="5" t="str">
        <f>IFERROR(VLOOKUP(F53,級段!I$2:J$14,2,FALSE),"")</f>
        <v/>
      </c>
      <c r="X53" s="5" t="str">
        <f t="shared" si="6"/>
        <v>00</v>
      </c>
    </row>
    <row r="54" spans="2:24" ht="14.25" customHeight="1">
      <c r="B54" s="33">
        <v>50</v>
      </c>
      <c r="C54" s="36"/>
      <c r="D54" s="37"/>
      <c r="E54" s="38"/>
      <c r="F54" s="77"/>
      <c r="G54" s="51"/>
      <c r="H54" s="37"/>
      <c r="I54" s="60" t="str">
        <f>IFERROR(VLOOKUP(L54,'競技区分 (table)'!$A$2:$B$25,2,FALSE),"")</f>
        <v/>
      </c>
      <c r="J54" s="60" t="str">
        <f>IFERROR(VLOOKUP(M54,'競技区分 (table)'!$A$2:$B$25,2,FALSE),"")</f>
        <v/>
      </c>
      <c r="K54" s="18"/>
      <c r="L54" s="48" t="str">
        <f>IF(G54="◯",VLOOKUP($X54,db!$A$2:$C$13,2,FALSE),"")</f>
        <v/>
      </c>
      <c r="M54" s="48" t="str">
        <f>IF(H54="◯",VLOOKUP($X54,db!$A$2:$C$13,3,FALSE),"")</f>
        <v/>
      </c>
      <c r="O54" s="48">
        <f t="shared" si="4"/>
        <v>0</v>
      </c>
      <c r="P54" s="48">
        <f t="shared" si="5"/>
        <v>0</v>
      </c>
      <c r="Q54" s="48" t="str">
        <f t="shared" si="1"/>
        <v/>
      </c>
      <c r="R54" s="57">
        <f t="shared" si="2"/>
        <v>0</v>
      </c>
      <c r="S54" s="57"/>
      <c r="U54" s="5" t="str">
        <f>IFERROR(VLOOKUP(C54,級段!F$2:G$13,2,FALSE),"")</f>
        <v/>
      </c>
      <c r="V54" s="5" t="str">
        <f t="shared" si="7"/>
        <v/>
      </c>
      <c r="W54" s="5" t="str">
        <f>IFERROR(VLOOKUP(F54,級段!I$2:J$14,2,FALSE),"")</f>
        <v/>
      </c>
      <c r="X54" s="5" t="str">
        <f t="shared" si="6"/>
        <v>00</v>
      </c>
    </row>
    <row r="55" spans="2:24" ht="14.25" customHeight="1">
      <c r="B55" s="33">
        <v>51</v>
      </c>
      <c r="C55" s="36"/>
      <c r="D55" s="37"/>
      <c r="E55" s="38"/>
      <c r="F55" s="77"/>
      <c r="G55" s="51"/>
      <c r="H55" s="37"/>
      <c r="I55" s="60" t="str">
        <f>IFERROR(VLOOKUP(L55,'競技区分 (table)'!$A$2:$B$25,2,FALSE),"")</f>
        <v/>
      </c>
      <c r="J55" s="60" t="str">
        <f>IFERROR(VLOOKUP(M55,'競技区分 (table)'!$A$2:$B$25,2,FALSE),"")</f>
        <v/>
      </c>
      <c r="K55" s="18"/>
      <c r="L55" s="48" t="str">
        <f>IF(G55="◯",VLOOKUP($X55,db!$A$2:$C$13,2,FALSE),"")</f>
        <v/>
      </c>
      <c r="M55" s="48" t="str">
        <f>IF(H55="◯",VLOOKUP($X55,db!$A$2:$C$13,3,FALSE),"")</f>
        <v/>
      </c>
      <c r="O55" s="48">
        <f t="shared" si="4"/>
        <v>0</v>
      </c>
      <c r="P55" s="48">
        <f t="shared" si="5"/>
        <v>0</v>
      </c>
      <c r="Q55" s="48" t="str">
        <f t="shared" si="1"/>
        <v/>
      </c>
      <c r="R55" s="57">
        <f t="shared" si="2"/>
        <v>0</v>
      </c>
      <c r="S55" s="57"/>
      <c r="U55" s="5" t="str">
        <f>IFERROR(VLOOKUP(C55,級段!F$2:G$13,2,FALSE),"")</f>
        <v/>
      </c>
      <c r="V55" s="5" t="str">
        <f t="shared" si="7"/>
        <v/>
      </c>
      <c r="W55" s="5" t="str">
        <f>IFERROR(VLOOKUP(F55,級段!I$2:J$14,2,FALSE),"")</f>
        <v/>
      </c>
      <c r="X55" s="5" t="str">
        <f t="shared" si="6"/>
        <v>00</v>
      </c>
    </row>
    <row r="56" spans="2:24" ht="14.25" customHeight="1">
      <c r="B56" s="33">
        <v>52</v>
      </c>
      <c r="C56" s="36"/>
      <c r="D56" s="37"/>
      <c r="E56" s="38"/>
      <c r="F56" s="77"/>
      <c r="G56" s="51"/>
      <c r="H56" s="37"/>
      <c r="I56" s="60" t="str">
        <f>IFERROR(VLOOKUP(L56,'競技区分 (table)'!$A$2:$B$25,2,FALSE),"")</f>
        <v/>
      </c>
      <c r="J56" s="60" t="str">
        <f>IFERROR(VLOOKUP(M56,'競技区分 (table)'!$A$2:$B$25,2,FALSE),"")</f>
        <v/>
      </c>
      <c r="K56" s="18"/>
      <c r="L56" s="48" t="str">
        <f>IF(G56="◯",VLOOKUP($X56,db!$A$2:$C$13,2,FALSE),"")</f>
        <v/>
      </c>
      <c r="M56" s="48" t="str">
        <f>IF(H56="◯",VLOOKUP($X56,db!$A$2:$C$13,3,FALSE),"")</f>
        <v/>
      </c>
      <c r="O56" s="48">
        <f t="shared" si="4"/>
        <v>0</v>
      </c>
      <c r="P56" s="48">
        <f t="shared" si="5"/>
        <v>0</v>
      </c>
      <c r="Q56" s="48" t="str">
        <f t="shared" si="1"/>
        <v/>
      </c>
      <c r="R56" s="57">
        <f t="shared" si="2"/>
        <v>0</v>
      </c>
      <c r="S56" s="57"/>
      <c r="U56" s="5" t="str">
        <f>IFERROR(VLOOKUP(C56,級段!F$2:G$13,2,FALSE),"")</f>
        <v/>
      </c>
      <c r="V56" s="5" t="str">
        <f t="shared" si="7"/>
        <v/>
      </c>
      <c r="W56" s="5" t="str">
        <f>IFERROR(VLOOKUP(F56,級段!I$2:J$14,2,FALSE),"")</f>
        <v/>
      </c>
      <c r="X56" s="5" t="str">
        <f t="shared" si="6"/>
        <v>00</v>
      </c>
    </row>
    <row r="57" spans="2:24" ht="14.25" customHeight="1">
      <c r="B57" s="33">
        <v>53</v>
      </c>
      <c r="C57" s="36"/>
      <c r="D57" s="37"/>
      <c r="E57" s="38"/>
      <c r="F57" s="77"/>
      <c r="G57" s="51"/>
      <c r="H57" s="37"/>
      <c r="I57" s="60" t="str">
        <f>IFERROR(VLOOKUP(L57,'競技区分 (table)'!$A$2:$B$25,2,FALSE),"")</f>
        <v/>
      </c>
      <c r="J57" s="60" t="str">
        <f>IFERROR(VLOOKUP(M57,'競技区分 (table)'!$A$2:$B$25,2,FALSE),"")</f>
        <v/>
      </c>
      <c r="K57" s="18"/>
      <c r="L57" s="48" t="str">
        <f>IF(G57="◯",VLOOKUP($X57,db!$A$2:$C$13,2,FALSE),"")</f>
        <v/>
      </c>
      <c r="M57" s="48" t="str">
        <f>IF(H57="◯",VLOOKUP($X57,db!$A$2:$C$13,3,FALSE),"")</f>
        <v/>
      </c>
      <c r="O57" s="48">
        <f t="shared" si="4"/>
        <v>0</v>
      </c>
      <c r="P57" s="48">
        <f t="shared" si="5"/>
        <v>0</v>
      </c>
      <c r="Q57" s="48" t="str">
        <f t="shared" si="1"/>
        <v/>
      </c>
      <c r="R57" s="57">
        <f t="shared" si="2"/>
        <v>0</v>
      </c>
      <c r="S57" s="57"/>
      <c r="U57" s="5" t="str">
        <f>IFERROR(VLOOKUP(C57,級段!F$2:G$13,2,FALSE),"")</f>
        <v/>
      </c>
      <c r="V57" s="5" t="str">
        <f t="shared" si="7"/>
        <v/>
      </c>
      <c r="W57" s="5" t="str">
        <f>IFERROR(VLOOKUP(F57,級段!I$2:J$14,2,FALSE),"")</f>
        <v/>
      </c>
      <c r="X57" s="5" t="str">
        <f t="shared" si="6"/>
        <v>00</v>
      </c>
    </row>
    <row r="58" spans="2:24" ht="14.25" customHeight="1">
      <c r="B58" s="33">
        <v>54</v>
      </c>
      <c r="C58" s="36"/>
      <c r="D58" s="37"/>
      <c r="E58" s="38"/>
      <c r="F58" s="77"/>
      <c r="G58" s="51"/>
      <c r="H58" s="37"/>
      <c r="I58" s="60" t="str">
        <f>IFERROR(VLOOKUP(L58,'競技区分 (table)'!$A$2:$B$25,2,FALSE),"")</f>
        <v/>
      </c>
      <c r="J58" s="60" t="str">
        <f>IFERROR(VLOOKUP(M58,'競技区分 (table)'!$A$2:$B$25,2,FALSE),"")</f>
        <v/>
      </c>
      <c r="K58" s="18"/>
      <c r="L58" s="48" t="str">
        <f>IF(G58="◯",VLOOKUP($X58,db!$A$2:$C$13,2,FALSE),"")</f>
        <v/>
      </c>
      <c r="M58" s="48" t="str">
        <f>IF(H58="◯",VLOOKUP($X58,db!$A$2:$C$13,3,FALSE),"")</f>
        <v/>
      </c>
      <c r="O58" s="48">
        <f t="shared" si="4"/>
        <v>0</v>
      </c>
      <c r="P58" s="48">
        <f t="shared" si="5"/>
        <v>0</v>
      </c>
      <c r="Q58" s="48" t="str">
        <f t="shared" si="1"/>
        <v/>
      </c>
      <c r="R58" s="57">
        <f t="shared" si="2"/>
        <v>0</v>
      </c>
      <c r="S58" s="57"/>
      <c r="U58" s="5" t="str">
        <f>IFERROR(VLOOKUP(C58,級段!F$2:G$13,2,FALSE),"")</f>
        <v/>
      </c>
      <c r="V58" s="5" t="str">
        <f t="shared" si="7"/>
        <v/>
      </c>
      <c r="W58" s="5" t="str">
        <f>IFERROR(VLOOKUP(F58,級段!I$2:J$14,2,FALSE),"")</f>
        <v/>
      </c>
      <c r="X58" s="5" t="str">
        <f t="shared" si="6"/>
        <v>00</v>
      </c>
    </row>
    <row r="59" spans="2:24" ht="14.25" customHeight="1">
      <c r="B59" s="33">
        <v>55</v>
      </c>
      <c r="C59" s="36"/>
      <c r="D59" s="37"/>
      <c r="E59" s="38"/>
      <c r="F59" s="77"/>
      <c r="G59" s="51"/>
      <c r="H59" s="37"/>
      <c r="I59" s="60" t="str">
        <f>IFERROR(VLOOKUP(L59,'競技区分 (table)'!$A$2:$B$25,2,FALSE),"")</f>
        <v/>
      </c>
      <c r="J59" s="60" t="str">
        <f>IFERROR(VLOOKUP(M59,'競技区分 (table)'!$A$2:$B$25,2,FALSE),"")</f>
        <v/>
      </c>
      <c r="K59" s="18"/>
      <c r="L59" s="48" t="str">
        <f>IF(G59="◯",VLOOKUP($X59,db!$A$2:$C$13,2,FALSE),"")</f>
        <v/>
      </c>
      <c r="M59" s="48" t="str">
        <f>IF(H59="◯",VLOOKUP($X59,db!$A$2:$C$13,3,FALSE),"")</f>
        <v/>
      </c>
      <c r="O59" s="48">
        <f t="shared" si="4"/>
        <v>0</v>
      </c>
      <c r="P59" s="48">
        <f t="shared" si="5"/>
        <v>0</v>
      </c>
      <c r="Q59" s="48" t="str">
        <f t="shared" si="1"/>
        <v/>
      </c>
      <c r="R59" s="57">
        <f t="shared" si="2"/>
        <v>0</v>
      </c>
      <c r="S59" s="57"/>
      <c r="U59" s="5" t="str">
        <f>IFERROR(VLOOKUP(C59,級段!F$2:G$13,2,FALSE),"")</f>
        <v/>
      </c>
      <c r="V59" s="5" t="str">
        <f t="shared" si="7"/>
        <v/>
      </c>
      <c r="W59" s="5" t="str">
        <f>IFERROR(VLOOKUP(F59,級段!I$2:J$14,2,FALSE),"")</f>
        <v/>
      </c>
      <c r="X59" s="5" t="str">
        <f t="shared" si="6"/>
        <v>00</v>
      </c>
    </row>
    <row r="60" spans="2:24" ht="14.25" customHeight="1">
      <c r="B60" s="33">
        <v>56</v>
      </c>
      <c r="C60" s="36"/>
      <c r="D60" s="37"/>
      <c r="E60" s="38"/>
      <c r="F60" s="77"/>
      <c r="G60" s="51"/>
      <c r="H60" s="37"/>
      <c r="I60" s="60" t="str">
        <f>IFERROR(VLOOKUP(L60,'競技区分 (table)'!$A$2:$B$25,2,FALSE),"")</f>
        <v/>
      </c>
      <c r="J60" s="60" t="str">
        <f>IFERROR(VLOOKUP(M60,'競技区分 (table)'!$A$2:$B$25,2,FALSE),"")</f>
        <v/>
      </c>
      <c r="K60" s="18"/>
      <c r="L60" s="48" t="str">
        <f>IF(G60="◯",VLOOKUP($X60,db!$A$2:$C$13,2,FALSE),"")</f>
        <v/>
      </c>
      <c r="M60" s="48" t="str">
        <f>IF(H60="◯",VLOOKUP($X60,db!$A$2:$C$13,3,FALSE),"")</f>
        <v/>
      </c>
      <c r="O60" s="48">
        <f t="shared" si="4"/>
        <v>0</v>
      </c>
      <c r="P60" s="48">
        <f t="shared" si="5"/>
        <v>0</v>
      </c>
      <c r="Q60" s="48" t="str">
        <f t="shared" si="1"/>
        <v/>
      </c>
      <c r="R60" s="57">
        <f t="shared" si="2"/>
        <v>0</v>
      </c>
      <c r="S60" s="57"/>
      <c r="U60" s="5" t="str">
        <f>IFERROR(VLOOKUP(C60,級段!F$2:G$13,2,FALSE),"")</f>
        <v/>
      </c>
      <c r="V60" s="5" t="str">
        <f t="shared" si="7"/>
        <v/>
      </c>
      <c r="W60" s="5" t="str">
        <f>IFERROR(VLOOKUP(F60,級段!I$2:J$14,2,FALSE),"")</f>
        <v/>
      </c>
      <c r="X60" s="5" t="str">
        <f t="shared" si="6"/>
        <v>00</v>
      </c>
    </row>
    <row r="61" spans="2:24" ht="14.25" customHeight="1">
      <c r="B61" s="33">
        <v>57</v>
      </c>
      <c r="C61" s="36"/>
      <c r="D61" s="37"/>
      <c r="E61" s="38"/>
      <c r="F61" s="77"/>
      <c r="G61" s="51"/>
      <c r="H61" s="37"/>
      <c r="I61" s="60" t="str">
        <f>IFERROR(VLOOKUP(L61,'競技区分 (table)'!$A$2:$B$25,2,FALSE),"")</f>
        <v/>
      </c>
      <c r="J61" s="60" t="str">
        <f>IFERROR(VLOOKUP(M61,'競技区分 (table)'!$A$2:$B$25,2,FALSE),"")</f>
        <v/>
      </c>
      <c r="K61" s="18"/>
      <c r="L61" s="48" t="str">
        <f>IF(G61="◯",VLOOKUP($X61,db!$A$2:$C$13,2,FALSE),"")</f>
        <v/>
      </c>
      <c r="M61" s="48" t="str">
        <f>IF(H61="◯",VLOOKUP($X61,db!$A$2:$C$13,3,FALSE),"")</f>
        <v/>
      </c>
      <c r="O61" s="48">
        <f t="shared" si="4"/>
        <v>0</v>
      </c>
      <c r="P61" s="48">
        <f t="shared" si="5"/>
        <v>0</v>
      </c>
      <c r="Q61" s="48" t="str">
        <f t="shared" si="1"/>
        <v/>
      </c>
      <c r="R61" s="57">
        <f t="shared" si="2"/>
        <v>0</v>
      </c>
      <c r="S61" s="57"/>
      <c r="U61" s="5" t="str">
        <f>IFERROR(VLOOKUP(C61,級段!F$2:G$13,2,FALSE),"")</f>
        <v/>
      </c>
      <c r="V61" s="5" t="str">
        <f t="shared" si="7"/>
        <v/>
      </c>
      <c r="W61" s="5" t="str">
        <f>IFERROR(VLOOKUP(F61,級段!I$2:J$14,2,FALSE),"")</f>
        <v/>
      </c>
      <c r="X61" s="5" t="str">
        <f t="shared" si="6"/>
        <v>00</v>
      </c>
    </row>
    <row r="62" spans="2:24" ht="14.25" customHeight="1">
      <c r="B62" s="33">
        <v>58</v>
      </c>
      <c r="C62" s="36"/>
      <c r="D62" s="37"/>
      <c r="E62" s="38"/>
      <c r="F62" s="77"/>
      <c r="G62" s="51"/>
      <c r="H62" s="37"/>
      <c r="I62" s="60" t="str">
        <f>IFERROR(VLOOKUP(L62,'競技区分 (table)'!$A$2:$B$25,2,FALSE),"")</f>
        <v/>
      </c>
      <c r="J62" s="60" t="str">
        <f>IFERROR(VLOOKUP(M62,'競技区分 (table)'!$A$2:$B$25,2,FALSE),"")</f>
        <v/>
      </c>
      <c r="K62" s="18"/>
      <c r="L62" s="48" t="str">
        <f>IF(G62="◯",VLOOKUP($X62,db!$A$2:$C$13,2,FALSE),"")</f>
        <v/>
      </c>
      <c r="M62" s="48" t="str">
        <f>IF(H62="◯",VLOOKUP($X62,db!$A$2:$C$13,3,FALSE),"")</f>
        <v/>
      </c>
      <c r="O62" s="48">
        <f t="shared" si="4"/>
        <v>0</v>
      </c>
      <c r="P62" s="48">
        <f t="shared" si="5"/>
        <v>0</v>
      </c>
      <c r="Q62" s="48" t="str">
        <f t="shared" si="1"/>
        <v/>
      </c>
      <c r="R62" s="57">
        <f t="shared" si="2"/>
        <v>0</v>
      </c>
      <c r="S62" s="57"/>
      <c r="U62" s="5" t="str">
        <f>IFERROR(VLOOKUP(C62,級段!F$2:G$13,2,FALSE),"")</f>
        <v/>
      </c>
      <c r="V62" s="5" t="str">
        <f t="shared" si="7"/>
        <v/>
      </c>
      <c r="W62" s="5" t="str">
        <f>IFERROR(VLOOKUP(F62,級段!I$2:J$14,2,FALSE),"")</f>
        <v/>
      </c>
      <c r="X62" s="5" t="str">
        <f t="shared" si="6"/>
        <v>00</v>
      </c>
    </row>
    <row r="63" spans="2:24" ht="14.25" customHeight="1">
      <c r="B63" s="33">
        <v>59</v>
      </c>
      <c r="C63" s="36"/>
      <c r="D63" s="37"/>
      <c r="E63" s="38"/>
      <c r="F63" s="77"/>
      <c r="G63" s="51"/>
      <c r="H63" s="37"/>
      <c r="I63" s="60" t="str">
        <f>IFERROR(VLOOKUP(L63,'競技区分 (table)'!$A$2:$B$25,2,FALSE),"")</f>
        <v/>
      </c>
      <c r="J63" s="60" t="str">
        <f>IFERROR(VLOOKUP(M63,'競技区分 (table)'!$A$2:$B$25,2,FALSE),"")</f>
        <v/>
      </c>
      <c r="K63" s="18"/>
      <c r="L63" s="48" t="str">
        <f>IF(G63="◯",VLOOKUP($X63,db!$A$2:$C$13,2,FALSE),"")</f>
        <v/>
      </c>
      <c r="M63" s="48" t="str">
        <f>IF(H63="◯",VLOOKUP($X63,db!$A$2:$C$13,3,FALSE),"")</f>
        <v/>
      </c>
      <c r="O63" s="48">
        <f t="shared" si="4"/>
        <v>0</v>
      </c>
      <c r="P63" s="48">
        <f t="shared" si="5"/>
        <v>0</v>
      </c>
      <c r="Q63" s="48" t="str">
        <f t="shared" si="1"/>
        <v/>
      </c>
      <c r="R63" s="57">
        <f t="shared" si="2"/>
        <v>0</v>
      </c>
      <c r="S63" s="57"/>
      <c r="U63" s="5" t="str">
        <f>IFERROR(VLOOKUP(C63,級段!F$2:G$13,2,FALSE),"")</f>
        <v/>
      </c>
      <c r="V63" s="5" t="str">
        <f t="shared" si="7"/>
        <v/>
      </c>
      <c r="W63" s="5" t="str">
        <f>IFERROR(VLOOKUP(F63,級段!I$2:J$14,2,FALSE),"")</f>
        <v/>
      </c>
      <c r="X63" s="5" t="str">
        <f t="shared" si="6"/>
        <v>00</v>
      </c>
    </row>
    <row r="64" spans="2:24" ht="14.25" customHeight="1">
      <c r="B64" s="33">
        <v>60</v>
      </c>
      <c r="C64" s="36"/>
      <c r="D64" s="37"/>
      <c r="E64" s="38"/>
      <c r="F64" s="77"/>
      <c r="G64" s="51"/>
      <c r="H64" s="37"/>
      <c r="I64" s="60" t="str">
        <f>IFERROR(VLOOKUP(L64,'競技区分 (table)'!$A$2:$B$25,2,FALSE),"")</f>
        <v/>
      </c>
      <c r="J64" s="60" t="str">
        <f>IFERROR(VLOOKUP(M64,'競技区分 (table)'!$A$2:$B$25,2,FALSE),"")</f>
        <v/>
      </c>
      <c r="K64" s="18"/>
      <c r="L64" s="48" t="str">
        <f>IF(G64="◯",VLOOKUP($X64,db!$A$2:$C$13,2,FALSE),"")</f>
        <v/>
      </c>
      <c r="M64" s="48" t="str">
        <f>IF(H64="◯",VLOOKUP($X64,db!$A$2:$C$13,3,FALSE),"")</f>
        <v/>
      </c>
      <c r="O64" s="48">
        <f t="shared" si="4"/>
        <v>0</v>
      </c>
      <c r="P64" s="48">
        <f t="shared" si="5"/>
        <v>0</v>
      </c>
      <c r="Q64" s="48" t="str">
        <f t="shared" si="1"/>
        <v/>
      </c>
      <c r="R64" s="57">
        <f t="shared" si="2"/>
        <v>0</v>
      </c>
      <c r="S64" s="57"/>
      <c r="U64" s="5" t="str">
        <f>IFERROR(VLOOKUP(C64,級段!F$2:G$13,2,FALSE),"")</f>
        <v/>
      </c>
      <c r="V64" s="5" t="str">
        <f t="shared" si="7"/>
        <v/>
      </c>
      <c r="W64" s="5" t="str">
        <f>IFERROR(VLOOKUP(F64,級段!I$2:J$14,2,FALSE),"")</f>
        <v/>
      </c>
      <c r="X64" s="5" t="str">
        <f t="shared" si="6"/>
        <v>00</v>
      </c>
    </row>
    <row r="65" spans="2:24" ht="14.25" customHeight="1">
      <c r="B65" s="33">
        <v>61</v>
      </c>
      <c r="C65" s="36"/>
      <c r="D65" s="37"/>
      <c r="E65" s="38"/>
      <c r="F65" s="77"/>
      <c r="G65" s="51"/>
      <c r="H65" s="37"/>
      <c r="I65" s="60" t="str">
        <f>IFERROR(VLOOKUP(L65,'競技区分 (table)'!$A$2:$B$25,2,FALSE),"")</f>
        <v/>
      </c>
      <c r="J65" s="60" t="str">
        <f>IFERROR(VLOOKUP(M65,'競技区分 (table)'!$A$2:$B$25,2,FALSE),"")</f>
        <v/>
      </c>
      <c r="K65" s="18"/>
      <c r="L65" s="48" t="str">
        <f>IF(G65="◯",VLOOKUP($X65,db!$A$2:$C$13,2,FALSE),"")</f>
        <v/>
      </c>
      <c r="M65" s="48" t="str">
        <f>IF(H65="◯",VLOOKUP($X65,db!$A$2:$C$13,3,FALSE),"")</f>
        <v/>
      </c>
      <c r="O65" s="48">
        <f t="shared" si="4"/>
        <v>0</v>
      </c>
      <c r="P65" s="48">
        <f t="shared" si="5"/>
        <v>0</v>
      </c>
      <c r="Q65" s="48" t="str">
        <f t="shared" si="1"/>
        <v/>
      </c>
      <c r="R65" s="57">
        <f t="shared" si="2"/>
        <v>0</v>
      </c>
      <c r="S65" s="57"/>
      <c r="U65" s="5" t="str">
        <f>IFERROR(VLOOKUP(C65,級段!F$2:G$13,2,FALSE),"")</f>
        <v/>
      </c>
      <c r="V65" s="5" t="str">
        <f t="shared" si="7"/>
        <v/>
      </c>
      <c r="W65" s="5" t="str">
        <f>IFERROR(VLOOKUP(F65,級段!I$2:J$14,2,FALSE),"")</f>
        <v/>
      </c>
      <c r="X65" s="5" t="str">
        <f t="shared" si="6"/>
        <v>00</v>
      </c>
    </row>
    <row r="66" spans="2:24" ht="14.25" customHeight="1">
      <c r="B66" s="33">
        <v>62</v>
      </c>
      <c r="C66" s="36"/>
      <c r="D66" s="37"/>
      <c r="E66" s="38"/>
      <c r="F66" s="77"/>
      <c r="G66" s="51"/>
      <c r="H66" s="37"/>
      <c r="I66" s="60" t="str">
        <f>IFERROR(VLOOKUP(L66,'競技区分 (table)'!$A$2:$B$25,2,FALSE),"")</f>
        <v/>
      </c>
      <c r="J66" s="60" t="str">
        <f>IFERROR(VLOOKUP(M66,'競技区分 (table)'!$A$2:$B$25,2,FALSE),"")</f>
        <v/>
      </c>
      <c r="K66" s="18"/>
      <c r="L66" s="48" t="str">
        <f>IF(G66="◯",VLOOKUP($X66,db!$A$2:$C$13,2,FALSE),"")</f>
        <v/>
      </c>
      <c r="M66" s="48" t="str">
        <f>IF(H66="◯",VLOOKUP($X66,db!$A$2:$C$13,3,FALSE),"")</f>
        <v/>
      </c>
      <c r="O66" s="48">
        <f t="shared" si="4"/>
        <v>0</v>
      </c>
      <c r="P66" s="48">
        <f t="shared" si="5"/>
        <v>0</v>
      </c>
      <c r="Q66" s="48" t="str">
        <f t="shared" si="1"/>
        <v/>
      </c>
      <c r="R66" s="57">
        <f t="shared" si="2"/>
        <v>0</v>
      </c>
      <c r="S66" s="57"/>
      <c r="U66" s="5" t="str">
        <f>IFERROR(VLOOKUP(C66,級段!F$2:G$13,2,FALSE),"")</f>
        <v/>
      </c>
      <c r="V66" s="5" t="str">
        <f t="shared" si="7"/>
        <v/>
      </c>
      <c r="W66" s="5" t="str">
        <f>IFERROR(VLOOKUP(F66,級段!I$2:J$14,2,FALSE),"")</f>
        <v/>
      </c>
      <c r="X66" s="5" t="str">
        <f t="shared" si="6"/>
        <v>00</v>
      </c>
    </row>
    <row r="67" spans="2:24" ht="14.25" customHeight="1">
      <c r="B67" s="33">
        <v>63</v>
      </c>
      <c r="C67" s="36"/>
      <c r="D67" s="37"/>
      <c r="E67" s="38"/>
      <c r="F67" s="77"/>
      <c r="G67" s="51"/>
      <c r="H67" s="37"/>
      <c r="I67" s="60" t="str">
        <f>IFERROR(VLOOKUP(L67,'競技区分 (table)'!$A$2:$B$25,2,FALSE),"")</f>
        <v/>
      </c>
      <c r="J67" s="60" t="str">
        <f>IFERROR(VLOOKUP(M67,'競技区分 (table)'!$A$2:$B$25,2,FALSE),"")</f>
        <v/>
      </c>
      <c r="K67" s="18"/>
      <c r="L67" s="48" t="str">
        <f>IF(G67="◯",VLOOKUP($X67,db!$A$2:$C$13,2,FALSE),"")</f>
        <v/>
      </c>
      <c r="M67" s="48" t="str">
        <f>IF(H67="◯",VLOOKUP($X67,db!$A$2:$C$13,3,FALSE),"")</f>
        <v/>
      </c>
      <c r="O67" s="48">
        <f t="shared" si="4"/>
        <v>0</v>
      </c>
      <c r="P67" s="48">
        <f t="shared" si="5"/>
        <v>0</v>
      </c>
      <c r="Q67" s="48" t="str">
        <f t="shared" si="1"/>
        <v/>
      </c>
      <c r="R67" s="57">
        <f t="shared" si="2"/>
        <v>0</v>
      </c>
      <c r="S67" s="57"/>
      <c r="U67" s="5" t="str">
        <f>IFERROR(VLOOKUP(C67,級段!F$2:G$13,2,FALSE),"")</f>
        <v/>
      </c>
      <c r="V67" s="5" t="str">
        <f t="shared" si="7"/>
        <v/>
      </c>
      <c r="W67" s="5" t="str">
        <f>IFERROR(VLOOKUP(F67,級段!I$2:J$14,2,FALSE),"")</f>
        <v/>
      </c>
      <c r="X67" s="5" t="str">
        <f t="shared" si="6"/>
        <v>00</v>
      </c>
    </row>
    <row r="68" spans="2:24" ht="14.25" customHeight="1">
      <c r="B68" s="33">
        <v>64</v>
      </c>
      <c r="C68" s="36"/>
      <c r="D68" s="37"/>
      <c r="E68" s="38"/>
      <c r="F68" s="77"/>
      <c r="G68" s="51"/>
      <c r="H68" s="37"/>
      <c r="I68" s="60" t="str">
        <f>IFERROR(VLOOKUP(L68,'競技区分 (table)'!$A$2:$B$25,2,FALSE),"")</f>
        <v/>
      </c>
      <c r="J68" s="60" t="str">
        <f>IFERROR(VLOOKUP(M68,'競技区分 (table)'!$A$2:$B$25,2,FALSE),"")</f>
        <v/>
      </c>
      <c r="K68" s="18"/>
      <c r="L68" s="48" t="str">
        <f>IF(G68="◯",VLOOKUP($X68,db!$A$2:$C$13,2,FALSE),"")</f>
        <v/>
      </c>
      <c r="M68" s="48" t="str">
        <f>IF(H68="◯",VLOOKUP($X68,db!$A$2:$C$13,3,FALSE),"")</f>
        <v/>
      </c>
      <c r="O68" s="48">
        <f t="shared" si="4"/>
        <v>0</v>
      </c>
      <c r="P68" s="48">
        <f t="shared" si="5"/>
        <v>0</v>
      </c>
      <c r="Q68" s="48" t="str">
        <f t="shared" si="1"/>
        <v/>
      </c>
      <c r="R68" s="57">
        <f t="shared" si="2"/>
        <v>0</v>
      </c>
      <c r="S68" s="57"/>
      <c r="U68" s="5" t="str">
        <f>IFERROR(VLOOKUP(C68,級段!F$2:G$13,2,FALSE),"")</f>
        <v/>
      </c>
      <c r="V68" s="5" t="str">
        <f t="shared" si="7"/>
        <v/>
      </c>
      <c r="W68" s="5" t="str">
        <f>IFERROR(VLOOKUP(F68,級段!I$2:J$14,2,FALSE),"")</f>
        <v/>
      </c>
      <c r="X68" s="5" t="str">
        <f t="shared" si="6"/>
        <v>00</v>
      </c>
    </row>
    <row r="69" spans="2:24" ht="14.25" customHeight="1">
      <c r="B69" s="33">
        <v>65</v>
      </c>
      <c r="C69" s="36"/>
      <c r="D69" s="37"/>
      <c r="E69" s="38"/>
      <c r="F69" s="77"/>
      <c r="G69" s="51"/>
      <c r="H69" s="37"/>
      <c r="I69" s="60" t="str">
        <f>IFERROR(VLOOKUP(L69,'競技区分 (table)'!$A$2:$B$25,2,FALSE),"")</f>
        <v/>
      </c>
      <c r="J69" s="60" t="str">
        <f>IFERROR(VLOOKUP(M69,'競技区分 (table)'!$A$2:$B$25,2,FALSE),"")</f>
        <v/>
      </c>
      <c r="K69" s="18"/>
      <c r="L69" s="48" t="str">
        <f>IF(G69="◯",VLOOKUP($X69,db!$A$2:$C$13,2,FALSE),"")</f>
        <v/>
      </c>
      <c r="M69" s="48" t="str">
        <f>IF(H69="◯",VLOOKUP($X69,db!$A$2:$C$13,3,FALSE),"")</f>
        <v/>
      </c>
      <c r="O69" s="48">
        <f t="shared" si="4"/>
        <v>0</v>
      </c>
      <c r="P69" s="48">
        <f t="shared" si="5"/>
        <v>0</v>
      </c>
      <c r="Q69" s="48" t="str">
        <f t="shared" si="1"/>
        <v/>
      </c>
      <c r="R69" s="57">
        <f t="shared" si="2"/>
        <v>0</v>
      </c>
      <c r="S69" s="57"/>
      <c r="U69" s="5" t="str">
        <f>IFERROR(VLOOKUP(C69,級段!F$2:G$13,2,FALSE),"")</f>
        <v/>
      </c>
      <c r="V69" s="5" t="str">
        <f t="shared" ref="V69:V100" si="8">IF(D69="男",1,IF(D69="女",2,""))</f>
        <v/>
      </c>
      <c r="W69" s="5" t="str">
        <f>IFERROR(VLOOKUP(F69,級段!I$2:J$14,2,FALSE),"")</f>
        <v/>
      </c>
      <c r="X69" s="5" t="str">
        <f t="shared" si="6"/>
        <v>00</v>
      </c>
    </row>
    <row r="70" spans="2:24" ht="14.25" customHeight="1">
      <c r="B70" s="33">
        <v>66</v>
      </c>
      <c r="C70" s="36"/>
      <c r="D70" s="37"/>
      <c r="E70" s="38"/>
      <c r="F70" s="77"/>
      <c r="G70" s="51"/>
      <c r="H70" s="37"/>
      <c r="I70" s="60" t="str">
        <f>IFERROR(VLOOKUP(L70,'競技区分 (table)'!$A$2:$B$25,2,FALSE),"")</f>
        <v/>
      </c>
      <c r="J70" s="60" t="str">
        <f>IFERROR(VLOOKUP(M70,'競技区分 (table)'!$A$2:$B$25,2,FALSE),"")</f>
        <v/>
      </c>
      <c r="K70" s="18"/>
      <c r="L70" s="48" t="str">
        <f>IF(G70="◯",VLOOKUP($X70,db!$A$2:$C$13,2,FALSE),"")</f>
        <v/>
      </c>
      <c r="M70" s="48" t="str">
        <f>IF(H70="◯",VLOOKUP($X70,db!$A$2:$C$13,3,FALSE),"")</f>
        <v/>
      </c>
      <c r="O70" s="48">
        <f t="shared" si="4"/>
        <v>0</v>
      </c>
      <c r="P70" s="48">
        <f t="shared" si="5"/>
        <v>0</v>
      </c>
      <c r="Q70" s="48" t="str">
        <f t="shared" ref="Q70:Q124" si="9">IFERROR(IF(O70+P70=2,4000,IF(O70+P70=1,2000,"")),"")</f>
        <v/>
      </c>
      <c r="R70" s="57">
        <f t="shared" ref="R70:R124" si="10">+O70+P70</f>
        <v>0</v>
      </c>
      <c r="S70" s="57"/>
      <c r="U70" s="5" t="str">
        <f>IFERROR(VLOOKUP(C70,級段!F$2:G$13,2,FALSE),"")</f>
        <v/>
      </c>
      <c r="V70" s="5" t="str">
        <f t="shared" si="8"/>
        <v/>
      </c>
      <c r="W70" s="5" t="str">
        <f>IFERROR(VLOOKUP(F70,級段!I$2:J$14,2,FALSE),"")</f>
        <v/>
      </c>
      <c r="X70" s="5" t="str">
        <f t="shared" si="6"/>
        <v>00</v>
      </c>
    </row>
    <row r="71" spans="2:24" ht="14.25" customHeight="1">
      <c r="B71" s="33">
        <v>67</v>
      </c>
      <c r="C71" s="36"/>
      <c r="D71" s="37"/>
      <c r="E71" s="38"/>
      <c r="F71" s="77"/>
      <c r="G71" s="51"/>
      <c r="H71" s="37"/>
      <c r="I71" s="60" t="str">
        <f>IFERROR(VLOOKUP(L71,'競技区分 (table)'!$A$2:$B$25,2,FALSE),"")</f>
        <v/>
      </c>
      <c r="J71" s="60" t="str">
        <f>IFERROR(VLOOKUP(M71,'競技区分 (table)'!$A$2:$B$25,2,FALSE),"")</f>
        <v/>
      </c>
      <c r="K71" s="18"/>
      <c r="L71" s="48" t="str">
        <f>IF(G71="◯",VLOOKUP($X71,db!$A$2:$C$13,2,FALSE),"")</f>
        <v/>
      </c>
      <c r="M71" s="48" t="str">
        <f>IF(H71="◯",VLOOKUP($X71,db!$A$2:$C$13,3,FALSE),"")</f>
        <v/>
      </c>
      <c r="O71" s="48">
        <f t="shared" ref="O71:O124" si="11">IF(G71="◯",1,0)</f>
        <v>0</v>
      </c>
      <c r="P71" s="48">
        <f t="shared" ref="P71:P124" si="12">IF(H71="◯",1,0)</f>
        <v>0</v>
      </c>
      <c r="Q71" s="48" t="str">
        <f t="shared" si="9"/>
        <v/>
      </c>
      <c r="R71" s="57">
        <f t="shared" si="10"/>
        <v>0</v>
      </c>
      <c r="S71" s="57"/>
      <c r="U71" s="5" t="str">
        <f>IFERROR(VLOOKUP(C71,級段!F$2:G$13,2,FALSE),"")</f>
        <v/>
      </c>
      <c r="V71" s="5" t="str">
        <f t="shared" si="8"/>
        <v/>
      </c>
      <c r="W71" s="5" t="str">
        <f>IFERROR(VLOOKUP(F71,級段!I$2:J$14,2,FALSE),"")</f>
        <v/>
      </c>
      <c r="X71" s="5" t="str">
        <f t="shared" si="6"/>
        <v>00</v>
      </c>
    </row>
    <row r="72" spans="2:24" ht="14.25" customHeight="1">
      <c r="B72" s="33">
        <v>68</v>
      </c>
      <c r="C72" s="36"/>
      <c r="D72" s="37"/>
      <c r="E72" s="38"/>
      <c r="F72" s="77"/>
      <c r="G72" s="51"/>
      <c r="H72" s="37"/>
      <c r="I72" s="60" t="str">
        <f>IFERROR(VLOOKUP(L72,'競技区分 (table)'!$A$2:$B$25,2,FALSE),"")</f>
        <v/>
      </c>
      <c r="J72" s="60" t="str">
        <f>IFERROR(VLOOKUP(M72,'競技区分 (table)'!$A$2:$B$25,2,FALSE),"")</f>
        <v/>
      </c>
      <c r="K72" s="18"/>
      <c r="L72" s="48" t="str">
        <f>IF(G72="◯",VLOOKUP($X72,db!$A$2:$C$13,2,FALSE),"")</f>
        <v/>
      </c>
      <c r="M72" s="48" t="str">
        <f>IF(H72="◯",VLOOKUP($X72,db!$A$2:$C$13,3,FALSE),"")</f>
        <v/>
      </c>
      <c r="O72" s="48">
        <f t="shared" si="11"/>
        <v>0</v>
      </c>
      <c r="P72" s="48">
        <f t="shared" si="12"/>
        <v>0</v>
      </c>
      <c r="Q72" s="48" t="str">
        <f t="shared" si="9"/>
        <v/>
      </c>
      <c r="R72" s="57">
        <f t="shared" si="10"/>
        <v>0</v>
      </c>
      <c r="S72" s="57"/>
      <c r="U72" s="5" t="str">
        <f>IFERROR(VLOOKUP(C72,級段!F$2:G$13,2,FALSE),"")</f>
        <v/>
      </c>
      <c r="V72" s="5" t="str">
        <f t="shared" si="8"/>
        <v/>
      </c>
      <c r="W72" s="5" t="str">
        <f>IFERROR(VLOOKUP(F72,級段!I$2:J$14,2,FALSE),"")</f>
        <v/>
      </c>
      <c r="X72" s="5" t="str">
        <f t="shared" si="6"/>
        <v>00</v>
      </c>
    </row>
    <row r="73" spans="2:24" ht="14.25" customHeight="1">
      <c r="B73" s="33">
        <v>69</v>
      </c>
      <c r="C73" s="36"/>
      <c r="D73" s="37"/>
      <c r="E73" s="38"/>
      <c r="F73" s="77"/>
      <c r="G73" s="51"/>
      <c r="H73" s="37"/>
      <c r="I73" s="60" t="str">
        <f>IFERROR(VLOOKUP(L73,'競技区分 (table)'!$A$2:$B$25,2,FALSE),"")</f>
        <v/>
      </c>
      <c r="J73" s="60" t="str">
        <f>IFERROR(VLOOKUP(M73,'競技区分 (table)'!$A$2:$B$25,2,FALSE),"")</f>
        <v/>
      </c>
      <c r="K73" s="18"/>
      <c r="L73" s="48" t="str">
        <f>IF(G73="◯",VLOOKUP($X73,db!$A$2:$C$13,2,FALSE),"")</f>
        <v/>
      </c>
      <c r="M73" s="48" t="str">
        <f>IF(H73="◯",VLOOKUP($X73,db!$A$2:$C$13,3,FALSE),"")</f>
        <v/>
      </c>
      <c r="O73" s="48">
        <f t="shared" si="11"/>
        <v>0</v>
      </c>
      <c r="P73" s="48">
        <f t="shared" si="12"/>
        <v>0</v>
      </c>
      <c r="Q73" s="48" t="str">
        <f t="shared" si="9"/>
        <v/>
      </c>
      <c r="R73" s="57">
        <f t="shared" si="10"/>
        <v>0</v>
      </c>
      <c r="S73" s="57"/>
      <c r="U73" s="5" t="str">
        <f>IFERROR(VLOOKUP(C73,級段!F$2:G$13,2,FALSE),"")</f>
        <v/>
      </c>
      <c r="V73" s="5" t="str">
        <f t="shared" si="8"/>
        <v/>
      </c>
      <c r="W73" s="5" t="str">
        <f>IFERROR(VLOOKUP(F73,級段!I$2:J$14,2,FALSE),"")</f>
        <v/>
      </c>
      <c r="X73" s="5" t="str">
        <f t="shared" si="6"/>
        <v>00</v>
      </c>
    </row>
    <row r="74" spans="2:24" ht="14.25" customHeight="1">
      <c r="B74" s="33">
        <v>70</v>
      </c>
      <c r="C74" s="36"/>
      <c r="D74" s="37"/>
      <c r="E74" s="38"/>
      <c r="F74" s="77"/>
      <c r="G74" s="51"/>
      <c r="H74" s="37"/>
      <c r="I74" s="60" t="str">
        <f>IFERROR(VLOOKUP(L74,'競技区分 (table)'!$A$2:$B$25,2,FALSE),"")</f>
        <v/>
      </c>
      <c r="J74" s="60" t="str">
        <f>IFERROR(VLOOKUP(M74,'競技区分 (table)'!$A$2:$B$25,2,FALSE),"")</f>
        <v/>
      </c>
      <c r="K74" s="18"/>
      <c r="L74" s="48" t="str">
        <f>IF(G74="◯",VLOOKUP($X74,db!$A$2:$C$13,2,FALSE),"")</f>
        <v/>
      </c>
      <c r="M74" s="48" t="str">
        <f>IF(H74="◯",VLOOKUP($X74,db!$A$2:$C$13,3,FALSE),"")</f>
        <v/>
      </c>
      <c r="O74" s="48">
        <f t="shared" si="11"/>
        <v>0</v>
      </c>
      <c r="P74" s="48">
        <f t="shared" si="12"/>
        <v>0</v>
      </c>
      <c r="Q74" s="48" t="str">
        <f t="shared" si="9"/>
        <v/>
      </c>
      <c r="R74" s="57">
        <f t="shared" si="10"/>
        <v>0</v>
      </c>
      <c r="S74" s="57"/>
      <c r="U74" s="5" t="str">
        <f>IFERROR(VLOOKUP(C74,級段!F$2:G$13,2,FALSE),"")</f>
        <v/>
      </c>
      <c r="V74" s="5" t="str">
        <f t="shared" si="8"/>
        <v/>
      </c>
      <c r="W74" s="5" t="str">
        <f>IFERROR(VLOOKUP(F74,級段!I$2:J$14,2,FALSE),"")</f>
        <v/>
      </c>
      <c r="X74" s="5" t="str">
        <f t="shared" si="6"/>
        <v>00</v>
      </c>
    </row>
    <row r="75" spans="2:24" ht="14.25" customHeight="1">
      <c r="B75" s="33">
        <v>71</v>
      </c>
      <c r="C75" s="36"/>
      <c r="D75" s="37"/>
      <c r="E75" s="38"/>
      <c r="F75" s="77"/>
      <c r="G75" s="51"/>
      <c r="H75" s="37"/>
      <c r="I75" s="60" t="str">
        <f>IFERROR(VLOOKUP(L75,'競技区分 (table)'!$A$2:$B$25,2,FALSE),"")</f>
        <v/>
      </c>
      <c r="J75" s="60" t="str">
        <f>IFERROR(VLOOKUP(M75,'競技区分 (table)'!$A$2:$B$25,2,FALSE),"")</f>
        <v/>
      </c>
      <c r="K75" s="18"/>
      <c r="L75" s="48" t="str">
        <f>IF(G75="◯",VLOOKUP($X75,db!$A$2:$C$13,2,FALSE),"")</f>
        <v/>
      </c>
      <c r="M75" s="48" t="str">
        <f>IF(H75="◯",VLOOKUP($X75,db!$A$2:$C$13,3,FALSE),"")</f>
        <v/>
      </c>
      <c r="O75" s="48">
        <f t="shared" si="11"/>
        <v>0</v>
      </c>
      <c r="P75" s="48">
        <f t="shared" si="12"/>
        <v>0</v>
      </c>
      <c r="Q75" s="48" t="str">
        <f t="shared" si="9"/>
        <v/>
      </c>
      <c r="R75" s="57">
        <f t="shared" si="10"/>
        <v>0</v>
      </c>
      <c r="S75" s="57"/>
      <c r="U75" s="5" t="str">
        <f>IFERROR(VLOOKUP(C75,級段!F$2:G$13,2,FALSE),"")</f>
        <v/>
      </c>
      <c r="V75" s="5" t="str">
        <f t="shared" si="8"/>
        <v/>
      </c>
      <c r="W75" s="5" t="str">
        <f>IFERROR(VLOOKUP(F75,級段!I$2:J$14,2,FALSE),"")</f>
        <v/>
      </c>
      <c r="X75" s="5" t="str">
        <f t="shared" ref="X75:X124" si="13">CONCATENATE(U75,0,V75,0,W75)</f>
        <v>00</v>
      </c>
    </row>
    <row r="76" spans="2:24" ht="14.25" customHeight="1">
      <c r="B76" s="33">
        <v>72</v>
      </c>
      <c r="C76" s="36"/>
      <c r="D76" s="37"/>
      <c r="E76" s="38"/>
      <c r="F76" s="77"/>
      <c r="G76" s="51"/>
      <c r="H76" s="37"/>
      <c r="I76" s="60" t="str">
        <f>IFERROR(VLOOKUP(L76,'競技区分 (table)'!$A$2:$B$25,2,FALSE),"")</f>
        <v/>
      </c>
      <c r="J76" s="60" t="str">
        <f>IFERROR(VLOOKUP(M76,'競技区分 (table)'!$A$2:$B$25,2,FALSE),"")</f>
        <v/>
      </c>
      <c r="K76" s="18"/>
      <c r="L76" s="48" t="str">
        <f>IF(G76="◯",VLOOKUP($X76,db!$A$2:$C$13,2,FALSE),"")</f>
        <v/>
      </c>
      <c r="M76" s="48" t="str">
        <f>IF(H76="◯",VLOOKUP($X76,db!$A$2:$C$13,3,FALSE),"")</f>
        <v/>
      </c>
      <c r="O76" s="48">
        <f t="shared" si="11"/>
        <v>0</v>
      </c>
      <c r="P76" s="48">
        <f t="shared" si="12"/>
        <v>0</v>
      </c>
      <c r="Q76" s="48" t="str">
        <f t="shared" si="9"/>
        <v/>
      </c>
      <c r="R76" s="57">
        <f t="shared" si="10"/>
        <v>0</v>
      </c>
      <c r="S76" s="57"/>
      <c r="U76" s="5" t="str">
        <f>IFERROR(VLOOKUP(C76,級段!F$2:G$13,2,FALSE),"")</f>
        <v/>
      </c>
      <c r="V76" s="5" t="str">
        <f t="shared" si="8"/>
        <v/>
      </c>
      <c r="W76" s="5" t="str">
        <f>IFERROR(VLOOKUP(F76,級段!I$2:J$14,2,FALSE),"")</f>
        <v/>
      </c>
      <c r="X76" s="5" t="str">
        <f t="shared" si="13"/>
        <v>00</v>
      </c>
    </row>
    <row r="77" spans="2:24" ht="14.25" customHeight="1">
      <c r="B77" s="33">
        <v>73</v>
      </c>
      <c r="C77" s="36"/>
      <c r="D77" s="37"/>
      <c r="E77" s="38"/>
      <c r="F77" s="77"/>
      <c r="G77" s="51"/>
      <c r="H77" s="37"/>
      <c r="I77" s="60" t="str">
        <f>IFERROR(VLOOKUP(L77,'競技区分 (table)'!$A$2:$B$25,2,FALSE),"")</f>
        <v/>
      </c>
      <c r="J77" s="60" t="str">
        <f>IFERROR(VLOOKUP(M77,'競技区分 (table)'!$A$2:$B$25,2,FALSE),"")</f>
        <v/>
      </c>
      <c r="K77" s="18"/>
      <c r="L77" s="48" t="str">
        <f>IF(G77="◯",VLOOKUP($X77,db!$A$2:$C$13,2,FALSE),"")</f>
        <v/>
      </c>
      <c r="M77" s="48" t="str">
        <f>IF(H77="◯",VLOOKUP($X77,db!$A$2:$C$13,3,FALSE),"")</f>
        <v/>
      </c>
      <c r="O77" s="48">
        <f t="shared" si="11"/>
        <v>0</v>
      </c>
      <c r="P77" s="48">
        <f t="shared" si="12"/>
        <v>0</v>
      </c>
      <c r="Q77" s="48" t="str">
        <f t="shared" si="9"/>
        <v/>
      </c>
      <c r="R77" s="57">
        <f t="shared" si="10"/>
        <v>0</v>
      </c>
      <c r="S77" s="57"/>
      <c r="U77" s="5" t="str">
        <f>IFERROR(VLOOKUP(C77,級段!F$2:G$13,2,FALSE),"")</f>
        <v/>
      </c>
      <c r="V77" s="5" t="str">
        <f t="shared" si="8"/>
        <v/>
      </c>
      <c r="W77" s="5" t="str">
        <f>IFERROR(VLOOKUP(F77,級段!I$2:J$14,2,FALSE),"")</f>
        <v/>
      </c>
      <c r="X77" s="5" t="str">
        <f t="shared" si="13"/>
        <v>00</v>
      </c>
    </row>
    <row r="78" spans="2:24" ht="14.25" customHeight="1">
      <c r="B78" s="33">
        <v>74</v>
      </c>
      <c r="C78" s="36"/>
      <c r="D78" s="37"/>
      <c r="E78" s="38"/>
      <c r="F78" s="77"/>
      <c r="G78" s="51"/>
      <c r="H78" s="37"/>
      <c r="I78" s="60" t="str">
        <f>IFERROR(VLOOKUP(L78,'競技区分 (table)'!$A$2:$B$25,2,FALSE),"")</f>
        <v/>
      </c>
      <c r="J78" s="60" t="str">
        <f>IFERROR(VLOOKUP(M78,'競技区分 (table)'!$A$2:$B$25,2,FALSE),"")</f>
        <v/>
      </c>
      <c r="K78" s="18"/>
      <c r="L78" s="48" t="str">
        <f>IF(G78="◯",VLOOKUP($X78,db!$A$2:$C$13,2,FALSE),"")</f>
        <v/>
      </c>
      <c r="M78" s="48" t="str">
        <f>IF(H78="◯",VLOOKUP($X78,db!$A$2:$C$13,3,FALSE),"")</f>
        <v/>
      </c>
      <c r="O78" s="48">
        <f t="shared" si="11"/>
        <v>0</v>
      </c>
      <c r="P78" s="48">
        <f t="shared" si="12"/>
        <v>0</v>
      </c>
      <c r="Q78" s="48" t="str">
        <f t="shared" si="9"/>
        <v/>
      </c>
      <c r="R78" s="57">
        <f t="shared" si="10"/>
        <v>0</v>
      </c>
      <c r="S78" s="57"/>
      <c r="U78" s="5" t="str">
        <f>IFERROR(VLOOKUP(C78,級段!F$2:G$13,2,FALSE),"")</f>
        <v/>
      </c>
      <c r="V78" s="5" t="str">
        <f t="shared" si="8"/>
        <v/>
      </c>
      <c r="W78" s="5" t="str">
        <f>IFERROR(VLOOKUP(F78,級段!I$2:J$14,2,FALSE),"")</f>
        <v/>
      </c>
      <c r="X78" s="5" t="str">
        <f t="shared" si="13"/>
        <v>00</v>
      </c>
    </row>
    <row r="79" spans="2:24" ht="14.25" customHeight="1">
      <c r="B79" s="33">
        <v>75</v>
      </c>
      <c r="C79" s="36"/>
      <c r="D79" s="37"/>
      <c r="E79" s="38"/>
      <c r="F79" s="77"/>
      <c r="G79" s="51"/>
      <c r="H79" s="37"/>
      <c r="I79" s="60" t="str">
        <f>IFERROR(VLOOKUP(L79,'競技区分 (table)'!$A$2:$B$25,2,FALSE),"")</f>
        <v/>
      </c>
      <c r="J79" s="60" t="str">
        <f>IFERROR(VLOOKUP(M79,'競技区分 (table)'!$A$2:$B$25,2,FALSE),"")</f>
        <v/>
      </c>
      <c r="K79" s="18"/>
      <c r="L79" s="48" t="str">
        <f>IF(G79="◯",VLOOKUP($X79,db!$A$2:$C$13,2,FALSE),"")</f>
        <v/>
      </c>
      <c r="M79" s="48" t="str">
        <f>IF(H79="◯",VLOOKUP($X79,db!$A$2:$C$13,3,FALSE),"")</f>
        <v/>
      </c>
      <c r="O79" s="48">
        <f t="shared" si="11"/>
        <v>0</v>
      </c>
      <c r="P79" s="48">
        <f t="shared" si="12"/>
        <v>0</v>
      </c>
      <c r="Q79" s="48" t="str">
        <f t="shared" si="9"/>
        <v/>
      </c>
      <c r="R79" s="57">
        <f t="shared" si="10"/>
        <v>0</v>
      </c>
      <c r="S79" s="57"/>
      <c r="U79" s="5" t="str">
        <f>IFERROR(VLOOKUP(C79,級段!F$2:G$13,2,FALSE),"")</f>
        <v/>
      </c>
      <c r="V79" s="5" t="str">
        <f t="shared" si="8"/>
        <v/>
      </c>
      <c r="W79" s="5" t="str">
        <f>IFERROR(VLOOKUP(F79,級段!I$2:J$14,2,FALSE),"")</f>
        <v/>
      </c>
      <c r="X79" s="5" t="str">
        <f t="shared" si="13"/>
        <v>00</v>
      </c>
    </row>
    <row r="80" spans="2:24" ht="14.25" customHeight="1">
      <c r="B80" s="33">
        <v>76</v>
      </c>
      <c r="C80" s="36"/>
      <c r="D80" s="37"/>
      <c r="E80" s="38"/>
      <c r="F80" s="77"/>
      <c r="G80" s="51"/>
      <c r="H80" s="37"/>
      <c r="I80" s="60" t="str">
        <f>IFERROR(VLOOKUP(L80,'競技区分 (table)'!$A$2:$B$25,2,FALSE),"")</f>
        <v/>
      </c>
      <c r="J80" s="60" t="str">
        <f>IFERROR(VLOOKUP(M80,'競技区分 (table)'!$A$2:$B$25,2,FALSE),"")</f>
        <v/>
      </c>
      <c r="K80" s="18"/>
      <c r="L80" s="48" t="str">
        <f>IF(G80="◯",VLOOKUP($X80,db!$A$2:$C$13,2,FALSE),"")</f>
        <v/>
      </c>
      <c r="M80" s="48" t="str">
        <f>IF(H80="◯",VLOOKUP($X80,db!$A$2:$C$13,3,FALSE),"")</f>
        <v/>
      </c>
      <c r="O80" s="48">
        <f t="shared" si="11"/>
        <v>0</v>
      </c>
      <c r="P80" s="48">
        <f t="shared" si="12"/>
        <v>0</v>
      </c>
      <c r="Q80" s="48" t="str">
        <f t="shared" si="9"/>
        <v/>
      </c>
      <c r="R80" s="57">
        <f t="shared" si="10"/>
        <v>0</v>
      </c>
      <c r="S80" s="57"/>
      <c r="U80" s="5" t="str">
        <f>IFERROR(VLOOKUP(C80,級段!F$2:G$13,2,FALSE),"")</f>
        <v/>
      </c>
      <c r="V80" s="5" t="str">
        <f t="shared" si="8"/>
        <v/>
      </c>
      <c r="W80" s="5" t="str">
        <f>IFERROR(VLOOKUP(F80,級段!I$2:J$14,2,FALSE),"")</f>
        <v/>
      </c>
      <c r="X80" s="5" t="str">
        <f t="shared" si="13"/>
        <v>00</v>
      </c>
    </row>
    <row r="81" spans="2:24" ht="14.25" customHeight="1">
      <c r="B81" s="33">
        <v>77</v>
      </c>
      <c r="C81" s="36"/>
      <c r="D81" s="37"/>
      <c r="E81" s="38"/>
      <c r="F81" s="77"/>
      <c r="G81" s="51"/>
      <c r="H81" s="37"/>
      <c r="I81" s="60" t="str">
        <f>IFERROR(VLOOKUP(L81,'競技区分 (table)'!$A$2:$B$25,2,FALSE),"")</f>
        <v/>
      </c>
      <c r="J81" s="60" t="str">
        <f>IFERROR(VLOOKUP(M81,'競技区分 (table)'!$A$2:$B$25,2,FALSE),"")</f>
        <v/>
      </c>
      <c r="K81" s="18"/>
      <c r="L81" s="48" t="str">
        <f>IF(G81="◯",VLOOKUP($X81,db!$A$2:$C$13,2,FALSE),"")</f>
        <v/>
      </c>
      <c r="M81" s="48" t="str">
        <f>IF(H81="◯",VLOOKUP($X81,db!$A$2:$C$13,3,FALSE),"")</f>
        <v/>
      </c>
      <c r="O81" s="48">
        <f t="shared" si="11"/>
        <v>0</v>
      </c>
      <c r="P81" s="48">
        <f t="shared" si="12"/>
        <v>0</v>
      </c>
      <c r="Q81" s="48" t="str">
        <f t="shared" si="9"/>
        <v/>
      </c>
      <c r="R81" s="57">
        <f t="shared" si="10"/>
        <v>0</v>
      </c>
      <c r="S81" s="57"/>
      <c r="U81" s="5" t="str">
        <f>IFERROR(VLOOKUP(C81,級段!F$2:G$13,2,FALSE),"")</f>
        <v/>
      </c>
      <c r="V81" s="5" t="str">
        <f t="shared" si="8"/>
        <v/>
      </c>
      <c r="W81" s="5" t="str">
        <f>IFERROR(VLOOKUP(F81,級段!I$2:J$14,2,FALSE),"")</f>
        <v/>
      </c>
      <c r="X81" s="5" t="str">
        <f t="shared" si="13"/>
        <v>00</v>
      </c>
    </row>
    <row r="82" spans="2:24" ht="14.25" customHeight="1">
      <c r="B82" s="33">
        <v>78</v>
      </c>
      <c r="C82" s="36"/>
      <c r="D82" s="37"/>
      <c r="E82" s="38"/>
      <c r="F82" s="77"/>
      <c r="G82" s="51"/>
      <c r="H82" s="37"/>
      <c r="I82" s="60" t="str">
        <f>IFERROR(VLOOKUP(L82,'競技区分 (table)'!$A$2:$B$25,2,FALSE),"")</f>
        <v/>
      </c>
      <c r="J82" s="60" t="str">
        <f>IFERROR(VLOOKUP(M82,'競技区分 (table)'!$A$2:$B$25,2,FALSE),"")</f>
        <v/>
      </c>
      <c r="K82" s="18"/>
      <c r="L82" s="48" t="str">
        <f>IF(G82="◯",VLOOKUP($X82,db!$A$2:$C$13,2,FALSE),"")</f>
        <v/>
      </c>
      <c r="M82" s="48" t="str">
        <f>IF(H82="◯",VLOOKUP($X82,db!$A$2:$C$13,3,FALSE),"")</f>
        <v/>
      </c>
      <c r="O82" s="48">
        <f t="shared" si="11"/>
        <v>0</v>
      </c>
      <c r="P82" s="48">
        <f t="shared" si="12"/>
        <v>0</v>
      </c>
      <c r="Q82" s="48" t="str">
        <f t="shared" si="9"/>
        <v/>
      </c>
      <c r="R82" s="57">
        <f t="shared" si="10"/>
        <v>0</v>
      </c>
      <c r="S82" s="57"/>
      <c r="U82" s="5" t="str">
        <f>IFERROR(VLOOKUP(C82,級段!F$2:G$13,2,FALSE),"")</f>
        <v/>
      </c>
      <c r="V82" s="5" t="str">
        <f t="shared" si="8"/>
        <v/>
      </c>
      <c r="W82" s="5" t="str">
        <f>IFERROR(VLOOKUP(F82,級段!I$2:J$14,2,FALSE),"")</f>
        <v/>
      </c>
      <c r="X82" s="5" t="str">
        <f t="shared" si="13"/>
        <v>00</v>
      </c>
    </row>
    <row r="83" spans="2:24" ht="14.25" customHeight="1">
      <c r="B83" s="33">
        <v>79</v>
      </c>
      <c r="C83" s="36"/>
      <c r="D83" s="37"/>
      <c r="E83" s="38"/>
      <c r="F83" s="77"/>
      <c r="G83" s="51"/>
      <c r="H83" s="37"/>
      <c r="I83" s="60" t="str">
        <f>IFERROR(VLOOKUP(L83,'競技区分 (table)'!$A$2:$B$25,2,FALSE),"")</f>
        <v/>
      </c>
      <c r="J83" s="60" t="str">
        <f>IFERROR(VLOOKUP(M83,'競技区分 (table)'!$A$2:$B$25,2,FALSE),"")</f>
        <v/>
      </c>
      <c r="K83" s="18"/>
      <c r="L83" s="48" t="str">
        <f>IF(G83="◯",VLOOKUP($X83,db!$A$2:$C$13,2,FALSE),"")</f>
        <v/>
      </c>
      <c r="M83" s="48" t="str">
        <f>IF(H83="◯",VLOOKUP($X83,db!$A$2:$C$13,3,FALSE),"")</f>
        <v/>
      </c>
      <c r="O83" s="48">
        <f t="shared" si="11"/>
        <v>0</v>
      </c>
      <c r="P83" s="48">
        <f t="shared" si="12"/>
        <v>0</v>
      </c>
      <c r="Q83" s="48" t="str">
        <f t="shared" si="9"/>
        <v/>
      </c>
      <c r="R83" s="57">
        <f t="shared" si="10"/>
        <v>0</v>
      </c>
      <c r="S83" s="57"/>
      <c r="U83" s="5" t="str">
        <f>IFERROR(VLOOKUP(C83,級段!F$2:G$13,2,FALSE),"")</f>
        <v/>
      </c>
      <c r="V83" s="5" t="str">
        <f t="shared" si="8"/>
        <v/>
      </c>
      <c r="W83" s="5" t="str">
        <f>IFERROR(VLOOKUP(F83,級段!I$2:J$14,2,FALSE),"")</f>
        <v/>
      </c>
      <c r="X83" s="5" t="str">
        <f t="shared" si="13"/>
        <v>00</v>
      </c>
    </row>
    <row r="84" spans="2:24" ht="14.25" customHeight="1">
      <c r="B84" s="33">
        <v>80</v>
      </c>
      <c r="C84" s="36"/>
      <c r="D84" s="37"/>
      <c r="E84" s="38"/>
      <c r="F84" s="77"/>
      <c r="G84" s="51"/>
      <c r="H84" s="37"/>
      <c r="I84" s="60" t="str">
        <f>IFERROR(VLOOKUP(L84,'競技区分 (table)'!$A$2:$B$25,2,FALSE),"")</f>
        <v/>
      </c>
      <c r="J84" s="60" t="str">
        <f>IFERROR(VLOOKUP(M84,'競技区分 (table)'!$A$2:$B$25,2,FALSE),"")</f>
        <v/>
      </c>
      <c r="K84" s="18"/>
      <c r="L84" s="48" t="str">
        <f>IF(G84="◯",VLOOKUP($X84,db!$A$2:$C$13,2,FALSE),"")</f>
        <v/>
      </c>
      <c r="M84" s="48" t="str">
        <f>IF(H84="◯",VLOOKUP($X84,db!$A$2:$C$13,3,FALSE),"")</f>
        <v/>
      </c>
      <c r="O84" s="48">
        <f t="shared" si="11"/>
        <v>0</v>
      </c>
      <c r="P84" s="48">
        <f t="shared" si="12"/>
        <v>0</v>
      </c>
      <c r="Q84" s="48" t="str">
        <f t="shared" si="9"/>
        <v/>
      </c>
      <c r="R84" s="57">
        <f t="shared" si="10"/>
        <v>0</v>
      </c>
      <c r="S84" s="57"/>
      <c r="U84" s="5" t="str">
        <f>IFERROR(VLOOKUP(C84,級段!F$2:G$13,2,FALSE),"")</f>
        <v/>
      </c>
      <c r="V84" s="5" t="str">
        <f t="shared" si="8"/>
        <v/>
      </c>
      <c r="W84" s="5" t="str">
        <f>IFERROR(VLOOKUP(F84,級段!I$2:J$14,2,FALSE),"")</f>
        <v/>
      </c>
      <c r="X84" s="5" t="str">
        <f t="shared" si="13"/>
        <v>00</v>
      </c>
    </row>
    <row r="85" spans="2:24" ht="14.25" customHeight="1">
      <c r="B85" s="33">
        <v>81</v>
      </c>
      <c r="C85" s="36"/>
      <c r="D85" s="37"/>
      <c r="E85" s="38"/>
      <c r="F85" s="77"/>
      <c r="G85" s="51"/>
      <c r="H85" s="37"/>
      <c r="I85" s="60" t="str">
        <f>IFERROR(VLOOKUP(L85,'競技区分 (table)'!$A$2:$B$25,2,FALSE),"")</f>
        <v/>
      </c>
      <c r="J85" s="60" t="str">
        <f>IFERROR(VLOOKUP(M85,'競技区分 (table)'!$A$2:$B$25,2,FALSE),"")</f>
        <v/>
      </c>
      <c r="K85" s="18"/>
      <c r="L85" s="48" t="str">
        <f>IF(G85="◯",VLOOKUP($X85,db!$A$2:$C$13,2,FALSE),"")</f>
        <v/>
      </c>
      <c r="M85" s="48" t="str">
        <f>IF(H85="◯",VLOOKUP($X85,db!$A$2:$C$13,3,FALSE),"")</f>
        <v/>
      </c>
      <c r="O85" s="48">
        <f t="shared" si="11"/>
        <v>0</v>
      </c>
      <c r="P85" s="48">
        <f t="shared" si="12"/>
        <v>0</v>
      </c>
      <c r="Q85" s="48" t="str">
        <f t="shared" si="9"/>
        <v/>
      </c>
      <c r="R85" s="57">
        <f t="shared" si="10"/>
        <v>0</v>
      </c>
      <c r="S85" s="57"/>
      <c r="U85" s="5" t="str">
        <f>IFERROR(VLOOKUP(C85,級段!F$2:G$13,2,FALSE),"")</f>
        <v/>
      </c>
      <c r="V85" s="5" t="str">
        <f t="shared" si="8"/>
        <v/>
      </c>
      <c r="W85" s="5" t="str">
        <f>IFERROR(VLOOKUP(F85,級段!I$2:J$14,2,FALSE),"")</f>
        <v/>
      </c>
      <c r="X85" s="5" t="str">
        <f t="shared" si="13"/>
        <v>00</v>
      </c>
    </row>
    <row r="86" spans="2:24" ht="14.25" customHeight="1">
      <c r="B86" s="33">
        <v>82</v>
      </c>
      <c r="C86" s="36"/>
      <c r="D86" s="37"/>
      <c r="E86" s="38"/>
      <c r="F86" s="77"/>
      <c r="G86" s="51"/>
      <c r="H86" s="37"/>
      <c r="I86" s="60" t="str">
        <f>IFERROR(VLOOKUP(L86,'競技区分 (table)'!$A$2:$B$25,2,FALSE),"")</f>
        <v/>
      </c>
      <c r="J86" s="60" t="str">
        <f>IFERROR(VLOOKUP(M86,'競技区分 (table)'!$A$2:$B$25,2,FALSE),"")</f>
        <v/>
      </c>
      <c r="K86" s="18"/>
      <c r="L86" s="48" t="str">
        <f>IF(G86="◯",VLOOKUP($X86,db!$A$2:$C$13,2,FALSE),"")</f>
        <v/>
      </c>
      <c r="M86" s="48" t="str">
        <f>IF(H86="◯",VLOOKUP($X86,db!$A$2:$C$13,3,FALSE),"")</f>
        <v/>
      </c>
      <c r="O86" s="48">
        <f t="shared" si="11"/>
        <v>0</v>
      </c>
      <c r="P86" s="48">
        <f t="shared" si="12"/>
        <v>0</v>
      </c>
      <c r="Q86" s="48" t="str">
        <f t="shared" si="9"/>
        <v/>
      </c>
      <c r="R86" s="57">
        <f t="shared" si="10"/>
        <v>0</v>
      </c>
      <c r="S86" s="57"/>
      <c r="U86" s="5" t="str">
        <f>IFERROR(VLOOKUP(C86,級段!F$2:G$13,2,FALSE),"")</f>
        <v/>
      </c>
      <c r="V86" s="5" t="str">
        <f t="shared" si="8"/>
        <v/>
      </c>
      <c r="W86" s="5" t="str">
        <f>IFERROR(VLOOKUP(F86,級段!I$2:J$14,2,FALSE),"")</f>
        <v/>
      </c>
      <c r="X86" s="5" t="str">
        <f t="shared" si="13"/>
        <v>00</v>
      </c>
    </row>
    <row r="87" spans="2:24" ht="14.25" customHeight="1">
      <c r="B87" s="33">
        <v>83</v>
      </c>
      <c r="C87" s="36"/>
      <c r="D87" s="37"/>
      <c r="E87" s="38"/>
      <c r="F87" s="77"/>
      <c r="G87" s="51"/>
      <c r="H87" s="37"/>
      <c r="I87" s="60" t="str">
        <f>IFERROR(VLOOKUP(L87,'競技区分 (table)'!$A$2:$B$25,2,FALSE),"")</f>
        <v/>
      </c>
      <c r="J87" s="60" t="str">
        <f>IFERROR(VLOOKUP(M87,'競技区分 (table)'!$A$2:$B$25,2,FALSE),"")</f>
        <v/>
      </c>
      <c r="K87" s="18"/>
      <c r="L87" s="48" t="str">
        <f>IF(G87="◯",VLOOKUP($X87,db!$A$2:$C$13,2,FALSE),"")</f>
        <v/>
      </c>
      <c r="M87" s="48" t="str">
        <f>IF(H87="◯",VLOOKUP($X87,db!$A$2:$C$13,3,FALSE),"")</f>
        <v/>
      </c>
      <c r="O87" s="48">
        <f t="shared" si="11"/>
        <v>0</v>
      </c>
      <c r="P87" s="48">
        <f t="shared" si="12"/>
        <v>0</v>
      </c>
      <c r="Q87" s="48" t="str">
        <f t="shared" si="9"/>
        <v/>
      </c>
      <c r="R87" s="57">
        <f t="shared" si="10"/>
        <v>0</v>
      </c>
      <c r="S87" s="57"/>
      <c r="U87" s="5" t="str">
        <f>IFERROR(VLOOKUP(C87,級段!F$2:G$13,2,FALSE),"")</f>
        <v/>
      </c>
      <c r="V87" s="5" t="str">
        <f t="shared" si="8"/>
        <v/>
      </c>
      <c r="W87" s="5" t="str">
        <f>IFERROR(VLOOKUP(F87,級段!I$2:J$14,2,FALSE),"")</f>
        <v/>
      </c>
      <c r="X87" s="5" t="str">
        <f t="shared" si="13"/>
        <v>00</v>
      </c>
    </row>
    <row r="88" spans="2:24" ht="14.25" customHeight="1">
      <c r="B88" s="33">
        <v>84</v>
      </c>
      <c r="C88" s="36"/>
      <c r="D88" s="37"/>
      <c r="E88" s="38"/>
      <c r="F88" s="77"/>
      <c r="G88" s="51"/>
      <c r="H88" s="37"/>
      <c r="I88" s="60" t="str">
        <f>IFERROR(VLOOKUP(L88,'競技区分 (table)'!$A$2:$B$25,2,FALSE),"")</f>
        <v/>
      </c>
      <c r="J88" s="60" t="str">
        <f>IFERROR(VLOOKUP(M88,'競技区分 (table)'!$A$2:$B$25,2,FALSE),"")</f>
        <v/>
      </c>
      <c r="K88" s="18"/>
      <c r="L88" s="48" t="str">
        <f>IF(G88="◯",VLOOKUP($X88,db!$A$2:$C$13,2,FALSE),"")</f>
        <v/>
      </c>
      <c r="M88" s="48" t="str">
        <f>IF(H88="◯",VLOOKUP($X88,db!$A$2:$C$13,3,FALSE),"")</f>
        <v/>
      </c>
      <c r="O88" s="48">
        <f t="shared" si="11"/>
        <v>0</v>
      </c>
      <c r="P88" s="48">
        <f t="shared" si="12"/>
        <v>0</v>
      </c>
      <c r="Q88" s="48" t="str">
        <f t="shared" si="9"/>
        <v/>
      </c>
      <c r="R88" s="57">
        <f t="shared" si="10"/>
        <v>0</v>
      </c>
      <c r="S88" s="57"/>
      <c r="U88" s="5" t="str">
        <f>IFERROR(VLOOKUP(C88,級段!F$2:G$13,2,FALSE),"")</f>
        <v/>
      </c>
      <c r="V88" s="5" t="str">
        <f t="shared" si="8"/>
        <v/>
      </c>
      <c r="W88" s="5" t="str">
        <f>IFERROR(VLOOKUP(F88,級段!I$2:J$14,2,FALSE),"")</f>
        <v/>
      </c>
      <c r="X88" s="5" t="str">
        <f t="shared" si="13"/>
        <v>00</v>
      </c>
    </row>
    <row r="89" spans="2:24" ht="14.25" customHeight="1">
      <c r="B89" s="33">
        <v>85</v>
      </c>
      <c r="C89" s="36"/>
      <c r="D89" s="37"/>
      <c r="E89" s="38"/>
      <c r="F89" s="77"/>
      <c r="G89" s="51"/>
      <c r="H89" s="37"/>
      <c r="I89" s="60" t="str">
        <f>IFERROR(VLOOKUP(L89,'競技区分 (table)'!$A$2:$B$25,2,FALSE),"")</f>
        <v/>
      </c>
      <c r="J89" s="60" t="str">
        <f>IFERROR(VLOOKUP(M89,'競技区分 (table)'!$A$2:$B$25,2,FALSE),"")</f>
        <v/>
      </c>
      <c r="K89" s="18"/>
      <c r="L89" s="48" t="str">
        <f>IF(G89="◯",VLOOKUP($X89,db!$A$2:$C$13,2,FALSE),"")</f>
        <v/>
      </c>
      <c r="M89" s="48" t="str">
        <f>IF(H89="◯",VLOOKUP($X89,db!$A$2:$C$13,3,FALSE),"")</f>
        <v/>
      </c>
      <c r="O89" s="48">
        <f t="shared" si="11"/>
        <v>0</v>
      </c>
      <c r="P89" s="48">
        <f t="shared" si="12"/>
        <v>0</v>
      </c>
      <c r="Q89" s="48" t="str">
        <f t="shared" si="9"/>
        <v/>
      </c>
      <c r="R89" s="57">
        <f t="shared" si="10"/>
        <v>0</v>
      </c>
      <c r="S89" s="57"/>
      <c r="U89" s="5" t="str">
        <f>IFERROR(VLOOKUP(C89,級段!F$2:G$13,2,FALSE),"")</f>
        <v/>
      </c>
      <c r="V89" s="5" t="str">
        <f t="shared" si="8"/>
        <v/>
      </c>
      <c r="W89" s="5" t="str">
        <f>IFERROR(VLOOKUP(F89,級段!I$2:J$14,2,FALSE),"")</f>
        <v/>
      </c>
      <c r="X89" s="5" t="str">
        <f t="shared" si="13"/>
        <v>00</v>
      </c>
    </row>
    <row r="90" spans="2:24" ht="14.25" customHeight="1">
      <c r="B90" s="33">
        <v>86</v>
      </c>
      <c r="C90" s="36"/>
      <c r="D90" s="37"/>
      <c r="E90" s="38"/>
      <c r="F90" s="77"/>
      <c r="G90" s="51"/>
      <c r="H90" s="37"/>
      <c r="I90" s="60" t="str">
        <f>IFERROR(VLOOKUP(L90,'競技区分 (table)'!$A$2:$B$25,2,FALSE),"")</f>
        <v/>
      </c>
      <c r="J90" s="60" t="str">
        <f>IFERROR(VLOOKUP(M90,'競技区分 (table)'!$A$2:$B$25,2,FALSE),"")</f>
        <v/>
      </c>
      <c r="K90" s="18"/>
      <c r="L90" s="48" t="str">
        <f>IF(G90="◯",VLOOKUP($X90,db!$A$2:$C$13,2,FALSE),"")</f>
        <v/>
      </c>
      <c r="M90" s="48" t="str">
        <f>IF(H90="◯",VLOOKUP($X90,db!$A$2:$C$13,3,FALSE),"")</f>
        <v/>
      </c>
      <c r="O90" s="48">
        <f t="shared" si="11"/>
        <v>0</v>
      </c>
      <c r="P90" s="48">
        <f t="shared" si="12"/>
        <v>0</v>
      </c>
      <c r="Q90" s="48" t="str">
        <f t="shared" si="9"/>
        <v/>
      </c>
      <c r="R90" s="57">
        <f t="shared" si="10"/>
        <v>0</v>
      </c>
      <c r="S90" s="57"/>
      <c r="U90" s="5" t="str">
        <f>IFERROR(VLOOKUP(C90,級段!F$2:G$13,2,FALSE),"")</f>
        <v/>
      </c>
      <c r="V90" s="5" t="str">
        <f t="shared" si="8"/>
        <v/>
      </c>
      <c r="W90" s="5" t="str">
        <f>IFERROR(VLOOKUP(F90,級段!I$2:J$14,2,FALSE),"")</f>
        <v/>
      </c>
      <c r="X90" s="5" t="str">
        <f t="shared" si="13"/>
        <v>00</v>
      </c>
    </row>
    <row r="91" spans="2:24" ht="14.25" customHeight="1">
      <c r="B91" s="33">
        <v>87</v>
      </c>
      <c r="C91" s="36"/>
      <c r="D91" s="37"/>
      <c r="E91" s="38"/>
      <c r="F91" s="77"/>
      <c r="G91" s="51"/>
      <c r="H91" s="37"/>
      <c r="I91" s="60" t="str">
        <f>IFERROR(VLOOKUP(L91,'競技区分 (table)'!$A$2:$B$25,2,FALSE),"")</f>
        <v/>
      </c>
      <c r="J91" s="60" t="str">
        <f>IFERROR(VLOOKUP(M91,'競技区分 (table)'!$A$2:$B$25,2,FALSE),"")</f>
        <v/>
      </c>
      <c r="K91" s="18"/>
      <c r="L91" s="48" t="str">
        <f>IF(G91="◯",VLOOKUP($X91,db!$A$2:$C$13,2,FALSE),"")</f>
        <v/>
      </c>
      <c r="M91" s="48" t="str">
        <f>IF(H91="◯",VLOOKUP($X91,db!$A$2:$C$13,3,FALSE),"")</f>
        <v/>
      </c>
      <c r="O91" s="48">
        <f t="shared" si="11"/>
        <v>0</v>
      </c>
      <c r="P91" s="48">
        <f t="shared" si="12"/>
        <v>0</v>
      </c>
      <c r="Q91" s="48" t="str">
        <f t="shared" si="9"/>
        <v/>
      </c>
      <c r="R91" s="57">
        <f t="shared" si="10"/>
        <v>0</v>
      </c>
      <c r="S91" s="57"/>
      <c r="U91" s="5" t="str">
        <f>IFERROR(VLOOKUP(C91,級段!F$2:G$13,2,FALSE),"")</f>
        <v/>
      </c>
      <c r="V91" s="5" t="str">
        <f t="shared" si="8"/>
        <v/>
      </c>
      <c r="W91" s="5" t="str">
        <f>IFERROR(VLOOKUP(F91,級段!I$2:J$14,2,FALSE),"")</f>
        <v/>
      </c>
      <c r="X91" s="5" t="str">
        <f t="shared" si="13"/>
        <v>00</v>
      </c>
    </row>
    <row r="92" spans="2:24" ht="14.25" customHeight="1">
      <c r="B92" s="33">
        <v>88</v>
      </c>
      <c r="C92" s="36"/>
      <c r="D92" s="37"/>
      <c r="E92" s="38"/>
      <c r="F92" s="77"/>
      <c r="G92" s="51"/>
      <c r="H92" s="37"/>
      <c r="I92" s="60" t="str">
        <f>IFERROR(VLOOKUP(L92,'競技区分 (table)'!$A$2:$B$25,2,FALSE),"")</f>
        <v/>
      </c>
      <c r="J92" s="60" t="str">
        <f>IFERROR(VLOOKUP(M92,'競技区分 (table)'!$A$2:$B$25,2,FALSE),"")</f>
        <v/>
      </c>
      <c r="K92" s="18"/>
      <c r="L92" s="48" t="str">
        <f>IF(G92="◯",VLOOKUP($X92,db!$A$2:$C$13,2,FALSE),"")</f>
        <v/>
      </c>
      <c r="M92" s="48" t="str">
        <f>IF(H92="◯",VLOOKUP($X92,db!$A$2:$C$13,3,FALSE),"")</f>
        <v/>
      </c>
      <c r="O92" s="48">
        <f t="shared" si="11"/>
        <v>0</v>
      </c>
      <c r="P92" s="48">
        <f t="shared" si="12"/>
        <v>0</v>
      </c>
      <c r="Q92" s="48" t="str">
        <f t="shared" si="9"/>
        <v/>
      </c>
      <c r="R92" s="57">
        <f t="shared" si="10"/>
        <v>0</v>
      </c>
      <c r="S92" s="57"/>
      <c r="U92" s="5" t="str">
        <f>IFERROR(VLOOKUP(C92,級段!F$2:G$13,2,FALSE),"")</f>
        <v/>
      </c>
      <c r="V92" s="5" t="str">
        <f t="shared" si="8"/>
        <v/>
      </c>
      <c r="W92" s="5" t="str">
        <f>IFERROR(VLOOKUP(F92,級段!I$2:J$14,2,FALSE),"")</f>
        <v/>
      </c>
      <c r="X92" s="5" t="str">
        <f t="shared" si="13"/>
        <v>00</v>
      </c>
    </row>
    <row r="93" spans="2:24" ht="14.25" customHeight="1">
      <c r="B93" s="33">
        <v>89</v>
      </c>
      <c r="C93" s="36"/>
      <c r="D93" s="37"/>
      <c r="E93" s="38"/>
      <c r="F93" s="77"/>
      <c r="G93" s="51"/>
      <c r="H93" s="37"/>
      <c r="I93" s="60" t="str">
        <f>IFERROR(VLOOKUP(L93,'競技区分 (table)'!$A$2:$B$25,2,FALSE),"")</f>
        <v/>
      </c>
      <c r="J93" s="60" t="str">
        <f>IFERROR(VLOOKUP(M93,'競技区分 (table)'!$A$2:$B$25,2,FALSE),"")</f>
        <v/>
      </c>
      <c r="K93" s="18"/>
      <c r="L93" s="48" t="str">
        <f>IF(G93="◯",VLOOKUP($X93,db!$A$2:$C$13,2,FALSE),"")</f>
        <v/>
      </c>
      <c r="M93" s="48" t="str">
        <f>IF(H93="◯",VLOOKUP($X93,db!$A$2:$C$13,3,FALSE),"")</f>
        <v/>
      </c>
      <c r="O93" s="48">
        <f t="shared" si="11"/>
        <v>0</v>
      </c>
      <c r="P93" s="48">
        <f t="shared" si="12"/>
        <v>0</v>
      </c>
      <c r="Q93" s="48" t="str">
        <f t="shared" si="9"/>
        <v/>
      </c>
      <c r="R93" s="57">
        <f t="shared" si="10"/>
        <v>0</v>
      </c>
      <c r="S93" s="57"/>
      <c r="U93" s="5" t="str">
        <f>IFERROR(VLOOKUP(C93,級段!F$2:G$13,2,FALSE),"")</f>
        <v/>
      </c>
      <c r="V93" s="5" t="str">
        <f t="shared" si="8"/>
        <v/>
      </c>
      <c r="W93" s="5" t="str">
        <f>IFERROR(VLOOKUP(F93,級段!I$2:J$14,2,FALSE),"")</f>
        <v/>
      </c>
      <c r="X93" s="5" t="str">
        <f t="shared" si="13"/>
        <v>00</v>
      </c>
    </row>
    <row r="94" spans="2:24" ht="14.25" customHeight="1">
      <c r="B94" s="33">
        <v>90</v>
      </c>
      <c r="C94" s="36"/>
      <c r="D94" s="37"/>
      <c r="E94" s="38"/>
      <c r="F94" s="77"/>
      <c r="G94" s="51"/>
      <c r="H94" s="37"/>
      <c r="I94" s="60" t="str">
        <f>IFERROR(VLOOKUP(L94,'競技区分 (table)'!$A$2:$B$25,2,FALSE),"")</f>
        <v/>
      </c>
      <c r="J94" s="60" t="str">
        <f>IFERROR(VLOOKUP(M94,'競技区分 (table)'!$A$2:$B$25,2,FALSE),"")</f>
        <v/>
      </c>
      <c r="K94" s="18"/>
      <c r="L94" s="48" t="str">
        <f>IF(G94="◯",VLOOKUP($X94,db!$A$2:$C$13,2,FALSE),"")</f>
        <v/>
      </c>
      <c r="M94" s="48" t="str">
        <f>IF(H94="◯",VLOOKUP($X94,db!$A$2:$C$13,3,FALSE),"")</f>
        <v/>
      </c>
      <c r="O94" s="48">
        <f t="shared" si="11"/>
        <v>0</v>
      </c>
      <c r="P94" s="48">
        <f t="shared" si="12"/>
        <v>0</v>
      </c>
      <c r="Q94" s="48" t="str">
        <f t="shared" si="9"/>
        <v/>
      </c>
      <c r="R94" s="57">
        <f t="shared" si="10"/>
        <v>0</v>
      </c>
      <c r="S94" s="57"/>
      <c r="U94" s="5" t="str">
        <f>IFERROR(VLOOKUP(C94,級段!F$2:G$13,2,FALSE),"")</f>
        <v/>
      </c>
      <c r="V94" s="5" t="str">
        <f t="shared" si="8"/>
        <v/>
      </c>
      <c r="W94" s="5" t="str">
        <f>IFERROR(VLOOKUP(F94,級段!I$2:J$14,2,FALSE),"")</f>
        <v/>
      </c>
      <c r="X94" s="5" t="str">
        <f t="shared" si="13"/>
        <v>00</v>
      </c>
    </row>
    <row r="95" spans="2:24" ht="14.25" customHeight="1">
      <c r="B95" s="33">
        <v>91</v>
      </c>
      <c r="C95" s="36"/>
      <c r="D95" s="37"/>
      <c r="E95" s="38"/>
      <c r="F95" s="77"/>
      <c r="G95" s="51"/>
      <c r="H95" s="37"/>
      <c r="I95" s="60" t="str">
        <f>IFERROR(VLOOKUP(L95,'競技区分 (table)'!$A$2:$B$25,2,FALSE),"")</f>
        <v/>
      </c>
      <c r="J95" s="60" t="str">
        <f>IFERROR(VLOOKUP(M95,'競技区分 (table)'!$A$2:$B$25,2,FALSE),"")</f>
        <v/>
      </c>
      <c r="K95" s="18"/>
      <c r="L95" s="48" t="str">
        <f>IF(G95="◯",VLOOKUP($X95,db!$A$2:$C$13,2,FALSE),"")</f>
        <v/>
      </c>
      <c r="M95" s="48" t="str">
        <f>IF(H95="◯",VLOOKUP($X95,db!$A$2:$C$13,3,FALSE),"")</f>
        <v/>
      </c>
      <c r="O95" s="48">
        <f t="shared" si="11"/>
        <v>0</v>
      </c>
      <c r="P95" s="48">
        <f t="shared" si="12"/>
        <v>0</v>
      </c>
      <c r="Q95" s="48" t="str">
        <f t="shared" si="9"/>
        <v/>
      </c>
      <c r="R95" s="57">
        <f t="shared" si="10"/>
        <v>0</v>
      </c>
      <c r="S95" s="57"/>
      <c r="U95" s="5" t="str">
        <f>IFERROR(VLOOKUP(C95,級段!F$2:G$13,2,FALSE),"")</f>
        <v/>
      </c>
      <c r="V95" s="5" t="str">
        <f t="shared" si="8"/>
        <v/>
      </c>
      <c r="W95" s="5" t="str">
        <f>IFERROR(VLOOKUP(F95,級段!I$2:J$14,2,FALSE),"")</f>
        <v/>
      </c>
      <c r="X95" s="5" t="str">
        <f t="shared" si="13"/>
        <v>00</v>
      </c>
    </row>
    <row r="96" spans="2:24" ht="14.25" customHeight="1">
      <c r="B96" s="33">
        <v>92</v>
      </c>
      <c r="C96" s="36"/>
      <c r="D96" s="37"/>
      <c r="E96" s="38"/>
      <c r="F96" s="77"/>
      <c r="G96" s="51"/>
      <c r="H96" s="37"/>
      <c r="I96" s="60" t="str">
        <f>IFERROR(VLOOKUP(L96,'競技区分 (table)'!$A$2:$B$25,2,FALSE),"")</f>
        <v/>
      </c>
      <c r="J96" s="60" t="str">
        <f>IFERROR(VLOOKUP(M96,'競技区分 (table)'!$A$2:$B$25,2,FALSE),"")</f>
        <v/>
      </c>
      <c r="K96" s="18"/>
      <c r="L96" s="48" t="str">
        <f>IF(G96="◯",VLOOKUP($X96,db!$A$2:$C$13,2,FALSE),"")</f>
        <v/>
      </c>
      <c r="M96" s="48" t="str">
        <f>IF(H96="◯",VLOOKUP($X96,db!$A$2:$C$13,3,FALSE),"")</f>
        <v/>
      </c>
      <c r="O96" s="48">
        <f t="shared" si="11"/>
        <v>0</v>
      </c>
      <c r="P96" s="48">
        <f t="shared" si="12"/>
        <v>0</v>
      </c>
      <c r="Q96" s="48" t="str">
        <f t="shared" si="9"/>
        <v/>
      </c>
      <c r="R96" s="57">
        <f t="shared" si="10"/>
        <v>0</v>
      </c>
      <c r="S96" s="57"/>
      <c r="U96" s="5" t="str">
        <f>IFERROR(VLOOKUP(C96,級段!F$2:G$13,2,FALSE),"")</f>
        <v/>
      </c>
      <c r="V96" s="5" t="str">
        <f t="shared" si="8"/>
        <v/>
      </c>
      <c r="W96" s="5" t="str">
        <f>IFERROR(VLOOKUP(F96,級段!I$2:J$14,2,FALSE),"")</f>
        <v/>
      </c>
      <c r="X96" s="5" t="str">
        <f t="shared" si="13"/>
        <v>00</v>
      </c>
    </row>
    <row r="97" spans="2:24" ht="14.25" customHeight="1">
      <c r="B97" s="33">
        <v>93</v>
      </c>
      <c r="C97" s="36"/>
      <c r="D97" s="37"/>
      <c r="E97" s="38"/>
      <c r="F97" s="77"/>
      <c r="G97" s="51"/>
      <c r="H97" s="37"/>
      <c r="I97" s="60" t="str">
        <f>IFERROR(VLOOKUP(L97,'競技区分 (table)'!$A$2:$B$25,2,FALSE),"")</f>
        <v/>
      </c>
      <c r="J97" s="60" t="str">
        <f>IFERROR(VLOOKUP(M97,'競技区分 (table)'!$A$2:$B$25,2,FALSE),"")</f>
        <v/>
      </c>
      <c r="K97" s="18"/>
      <c r="L97" s="48" t="str">
        <f>IF(G97="◯",VLOOKUP($X97,db!$A$2:$C$13,2,FALSE),"")</f>
        <v/>
      </c>
      <c r="M97" s="48" t="str">
        <f>IF(H97="◯",VLOOKUP($X97,db!$A$2:$C$13,3,FALSE),"")</f>
        <v/>
      </c>
      <c r="O97" s="48">
        <f t="shared" si="11"/>
        <v>0</v>
      </c>
      <c r="P97" s="48">
        <f t="shared" si="12"/>
        <v>0</v>
      </c>
      <c r="Q97" s="48" t="str">
        <f t="shared" si="9"/>
        <v/>
      </c>
      <c r="R97" s="57">
        <f t="shared" si="10"/>
        <v>0</v>
      </c>
      <c r="S97" s="57"/>
      <c r="U97" s="5" t="str">
        <f>IFERROR(VLOOKUP(C97,級段!F$2:G$13,2,FALSE),"")</f>
        <v/>
      </c>
      <c r="V97" s="5" t="str">
        <f t="shared" si="8"/>
        <v/>
      </c>
      <c r="W97" s="5" t="str">
        <f>IFERROR(VLOOKUP(F97,級段!I$2:J$14,2,FALSE),"")</f>
        <v/>
      </c>
      <c r="X97" s="5" t="str">
        <f t="shared" si="13"/>
        <v>00</v>
      </c>
    </row>
    <row r="98" spans="2:24" ht="14.25" customHeight="1">
      <c r="B98" s="33">
        <v>94</v>
      </c>
      <c r="C98" s="36"/>
      <c r="D98" s="37"/>
      <c r="E98" s="38"/>
      <c r="F98" s="77"/>
      <c r="G98" s="51"/>
      <c r="H98" s="37"/>
      <c r="I98" s="60" t="str">
        <f>IFERROR(VLOOKUP(L98,'競技区分 (table)'!$A$2:$B$25,2,FALSE),"")</f>
        <v/>
      </c>
      <c r="J98" s="60" t="str">
        <f>IFERROR(VLOOKUP(M98,'競技区分 (table)'!$A$2:$B$25,2,FALSE),"")</f>
        <v/>
      </c>
      <c r="K98" s="18"/>
      <c r="L98" s="48" t="str">
        <f>IF(G98="◯",VLOOKUP($X98,db!$A$2:$C$13,2,FALSE),"")</f>
        <v/>
      </c>
      <c r="M98" s="48" t="str">
        <f>IF(H98="◯",VLOOKUP($X98,db!$A$2:$C$13,3,FALSE),"")</f>
        <v/>
      </c>
      <c r="O98" s="48">
        <f t="shared" si="11"/>
        <v>0</v>
      </c>
      <c r="P98" s="48">
        <f t="shared" si="12"/>
        <v>0</v>
      </c>
      <c r="Q98" s="48" t="str">
        <f t="shared" si="9"/>
        <v/>
      </c>
      <c r="R98" s="57">
        <f t="shared" si="10"/>
        <v>0</v>
      </c>
      <c r="S98" s="57"/>
      <c r="U98" s="5" t="str">
        <f>IFERROR(VLOOKUP(C98,級段!F$2:G$13,2,FALSE),"")</f>
        <v/>
      </c>
      <c r="V98" s="5" t="str">
        <f t="shared" si="8"/>
        <v/>
      </c>
      <c r="W98" s="5" t="str">
        <f>IFERROR(VLOOKUP(F98,級段!I$2:J$14,2,FALSE),"")</f>
        <v/>
      </c>
      <c r="X98" s="5" t="str">
        <f t="shared" si="13"/>
        <v>00</v>
      </c>
    </row>
    <row r="99" spans="2:24" ht="14.25" customHeight="1">
      <c r="B99" s="33">
        <v>95</v>
      </c>
      <c r="C99" s="36"/>
      <c r="D99" s="37"/>
      <c r="E99" s="38"/>
      <c r="F99" s="77"/>
      <c r="G99" s="51"/>
      <c r="H99" s="37"/>
      <c r="I99" s="60" t="str">
        <f>IFERROR(VLOOKUP(L99,'競技区分 (table)'!$A$2:$B$25,2,FALSE),"")</f>
        <v/>
      </c>
      <c r="J99" s="60" t="str">
        <f>IFERROR(VLOOKUP(M99,'競技区分 (table)'!$A$2:$B$25,2,FALSE),"")</f>
        <v/>
      </c>
      <c r="K99" s="18"/>
      <c r="L99" s="48" t="str">
        <f>IF(G99="◯",VLOOKUP($X99,db!$A$2:$C$13,2,FALSE),"")</f>
        <v/>
      </c>
      <c r="M99" s="48" t="str">
        <f>IF(H99="◯",VLOOKUP($X99,db!$A$2:$C$13,3,FALSE),"")</f>
        <v/>
      </c>
      <c r="O99" s="48">
        <f t="shared" si="11"/>
        <v>0</v>
      </c>
      <c r="P99" s="48">
        <f t="shared" si="12"/>
        <v>0</v>
      </c>
      <c r="Q99" s="48" t="str">
        <f t="shared" si="9"/>
        <v/>
      </c>
      <c r="R99" s="57">
        <f t="shared" si="10"/>
        <v>0</v>
      </c>
      <c r="S99" s="57"/>
      <c r="U99" s="5" t="str">
        <f>IFERROR(VLOOKUP(C99,級段!F$2:G$13,2,FALSE),"")</f>
        <v/>
      </c>
      <c r="V99" s="5" t="str">
        <f t="shared" si="8"/>
        <v/>
      </c>
      <c r="W99" s="5" t="str">
        <f>IFERROR(VLOOKUP(F99,級段!I$2:J$14,2,FALSE),"")</f>
        <v/>
      </c>
      <c r="X99" s="5" t="str">
        <f t="shared" si="13"/>
        <v>00</v>
      </c>
    </row>
    <row r="100" spans="2:24" ht="14.25" customHeight="1">
      <c r="B100" s="33">
        <v>96</v>
      </c>
      <c r="C100" s="36"/>
      <c r="D100" s="37"/>
      <c r="E100" s="38"/>
      <c r="F100" s="77"/>
      <c r="G100" s="51"/>
      <c r="H100" s="37"/>
      <c r="I100" s="60" t="str">
        <f>IFERROR(VLOOKUP(L100,'競技区分 (table)'!$A$2:$B$25,2,FALSE),"")</f>
        <v/>
      </c>
      <c r="J100" s="60" t="str">
        <f>IFERROR(VLOOKUP(M100,'競技区分 (table)'!$A$2:$B$25,2,FALSE),"")</f>
        <v/>
      </c>
      <c r="K100" s="18"/>
      <c r="L100" s="48" t="str">
        <f>IF(G100="◯",VLOOKUP($X100,db!$A$2:$C$13,2,FALSE),"")</f>
        <v/>
      </c>
      <c r="M100" s="48" t="str">
        <f>IF(H100="◯",VLOOKUP($X100,db!$A$2:$C$13,3,FALSE),"")</f>
        <v/>
      </c>
      <c r="O100" s="48">
        <f t="shared" si="11"/>
        <v>0</v>
      </c>
      <c r="P100" s="48">
        <f t="shared" si="12"/>
        <v>0</v>
      </c>
      <c r="Q100" s="48" t="str">
        <f t="shared" si="9"/>
        <v/>
      </c>
      <c r="R100" s="57">
        <f t="shared" si="10"/>
        <v>0</v>
      </c>
      <c r="S100" s="57"/>
      <c r="U100" s="5" t="str">
        <f>IFERROR(VLOOKUP(C100,級段!F$2:G$13,2,FALSE),"")</f>
        <v/>
      </c>
      <c r="V100" s="5" t="str">
        <f t="shared" si="8"/>
        <v/>
      </c>
      <c r="W100" s="5" t="str">
        <f>IFERROR(VLOOKUP(F100,級段!I$2:J$14,2,FALSE),"")</f>
        <v/>
      </c>
      <c r="X100" s="5" t="str">
        <f t="shared" si="13"/>
        <v>00</v>
      </c>
    </row>
    <row r="101" spans="2:24" ht="14.25" customHeight="1">
      <c r="B101" s="33">
        <v>97</v>
      </c>
      <c r="C101" s="36"/>
      <c r="D101" s="37"/>
      <c r="E101" s="38"/>
      <c r="F101" s="77"/>
      <c r="G101" s="51"/>
      <c r="H101" s="37"/>
      <c r="I101" s="60" t="str">
        <f>IFERROR(VLOOKUP(L101,'競技区分 (table)'!$A$2:$B$25,2,FALSE),"")</f>
        <v/>
      </c>
      <c r="J101" s="60" t="str">
        <f>IFERROR(VLOOKUP(M101,'競技区分 (table)'!$A$2:$B$25,2,FALSE),"")</f>
        <v/>
      </c>
      <c r="K101" s="18"/>
      <c r="L101" s="48" t="str">
        <f>IF(G101="◯",VLOOKUP($X101,db!$A$2:$C$13,2,FALSE),"")</f>
        <v/>
      </c>
      <c r="M101" s="48" t="str">
        <f>IF(H101="◯",VLOOKUP($X101,db!$A$2:$C$13,3,FALSE),"")</f>
        <v/>
      </c>
      <c r="O101" s="48">
        <f t="shared" si="11"/>
        <v>0</v>
      </c>
      <c r="P101" s="48">
        <f t="shared" si="12"/>
        <v>0</v>
      </c>
      <c r="Q101" s="48" t="str">
        <f t="shared" si="9"/>
        <v/>
      </c>
      <c r="R101" s="57">
        <f t="shared" si="10"/>
        <v>0</v>
      </c>
      <c r="S101" s="57"/>
      <c r="U101" s="5" t="str">
        <f>IFERROR(VLOOKUP(C101,級段!F$2:G$13,2,FALSE),"")</f>
        <v/>
      </c>
      <c r="V101" s="5" t="str">
        <f t="shared" ref="V101:V124" si="14">IF(D101="男",1,IF(D101="女",2,""))</f>
        <v/>
      </c>
      <c r="W101" s="5" t="str">
        <f>IFERROR(VLOOKUP(F101,級段!I$2:J$14,2,FALSE),"")</f>
        <v/>
      </c>
      <c r="X101" s="5" t="str">
        <f t="shared" si="13"/>
        <v>00</v>
      </c>
    </row>
    <row r="102" spans="2:24" ht="14.25" customHeight="1">
      <c r="B102" s="33">
        <v>98</v>
      </c>
      <c r="C102" s="36"/>
      <c r="D102" s="37"/>
      <c r="E102" s="38"/>
      <c r="F102" s="77"/>
      <c r="G102" s="51"/>
      <c r="H102" s="37"/>
      <c r="I102" s="60" t="str">
        <f>IFERROR(VLOOKUP(L102,'競技区分 (table)'!$A$2:$B$25,2,FALSE),"")</f>
        <v/>
      </c>
      <c r="J102" s="60" t="str">
        <f>IFERROR(VLOOKUP(M102,'競技区分 (table)'!$A$2:$B$25,2,FALSE),"")</f>
        <v/>
      </c>
      <c r="K102" s="18"/>
      <c r="L102" s="48" t="str">
        <f>IF(G102="◯",VLOOKUP($X102,db!$A$2:$C$13,2,FALSE),"")</f>
        <v/>
      </c>
      <c r="M102" s="48" t="str">
        <f>IF(H102="◯",VLOOKUP($X102,db!$A$2:$C$13,3,FALSE),"")</f>
        <v/>
      </c>
      <c r="O102" s="48">
        <f t="shared" si="11"/>
        <v>0</v>
      </c>
      <c r="P102" s="48">
        <f t="shared" si="12"/>
        <v>0</v>
      </c>
      <c r="Q102" s="48" t="str">
        <f t="shared" si="9"/>
        <v/>
      </c>
      <c r="R102" s="57">
        <f t="shared" si="10"/>
        <v>0</v>
      </c>
      <c r="S102" s="57"/>
      <c r="U102" s="5" t="str">
        <f>IFERROR(VLOOKUP(C102,級段!F$2:G$13,2,FALSE),"")</f>
        <v/>
      </c>
      <c r="V102" s="5" t="str">
        <f t="shared" si="14"/>
        <v/>
      </c>
      <c r="W102" s="5" t="str">
        <f>IFERROR(VLOOKUP(F102,級段!I$2:J$14,2,FALSE),"")</f>
        <v/>
      </c>
      <c r="X102" s="5" t="str">
        <f t="shared" si="13"/>
        <v>00</v>
      </c>
    </row>
    <row r="103" spans="2:24" ht="14.25" customHeight="1">
      <c r="B103" s="33">
        <v>99</v>
      </c>
      <c r="C103" s="36"/>
      <c r="D103" s="37"/>
      <c r="E103" s="38"/>
      <c r="F103" s="77"/>
      <c r="G103" s="51"/>
      <c r="H103" s="37"/>
      <c r="I103" s="60" t="str">
        <f>IFERROR(VLOOKUP(L103,'競技区分 (table)'!$A$2:$B$25,2,FALSE),"")</f>
        <v/>
      </c>
      <c r="J103" s="60" t="str">
        <f>IFERROR(VLOOKUP(M103,'競技区分 (table)'!$A$2:$B$25,2,FALSE),"")</f>
        <v/>
      </c>
      <c r="K103" s="18"/>
      <c r="L103" s="48" t="str">
        <f>IF(G103="◯",VLOOKUP($X103,db!$A$2:$C$13,2,FALSE),"")</f>
        <v/>
      </c>
      <c r="M103" s="48" t="str">
        <f>IF(H103="◯",VLOOKUP($X103,db!$A$2:$C$13,3,FALSE),"")</f>
        <v/>
      </c>
      <c r="O103" s="48">
        <f t="shared" si="11"/>
        <v>0</v>
      </c>
      <c r="P103" s="48">
        <f t="shared" si="12"/>
        <v>0</v>
      </c>
      <c r="Q103" s="48" t="str">
        <f t="shared" si="9"/>
        <v/>
      </c>
      <c r="R103" s="57">
        <f t="shared" si="10"/>
        <v>0</v>
      </c>
      <c r="S103" s="57"/>
      <c r="U103" s="5" t="str">
        <f>IFERROR(VLOOKUP(C103,級段!F$2:G$13,2,FALSE),"")</f>
        <v/>
      </c>
      <c r="V103" s="5" t="str">
        <f t="shared" si="14"/>
        <v/>
      </c>
      <c r="W103" s="5" t="str">
        <f>IFERROR(VLOOKUP(F103,級段!I$2:J$14,2,FALSE),"")</f>
        <v/>
      </c>
      <c r="X103" s="5" t="str">
        <f t="shared" si="13"/>
        <v>00</v>
      </c>
    </row>
    <row r="104" spans="2:24" ht="14.25" customHeight="1">
      <c r="B104" s="33">
        <v>100</v>
      </c>
      <c r="C104" s="36"/>
      <c r="D104" s="37"/>
      <c r="E104" s="38"/>
      <c r="F104" s="77"/>
      <c r="G104" s="51"/>
      <c r="H104" s="37"/>
      <c r="I104" s="60" t="str">
        <f>IFERROR(VLOOKUP(L104,'競技区分 (table)'!$A$2:$B$25,2,FALSE),"")</f>
        <v/>
      </c>
      <c r="J104" s="60" t="str">
        <f>IFERROR(VLOOKUP(M104,'競技区分 (table)'!$A$2:$B$25,2,FALSE),"")</f>
        <v/>
      </c>
      <c r="K104" s="18"/>
      <c r="L104" s="48" t="str">
        <f>IF(G104="◯",VLOOKUP($X104,db!$A$2:$C$13,2,FALSE),"")</f>
        <v/>
      </c>
      <c r="M104" s="48" t="str">
        <f>IF(H104="◯",VLOOKUP($X104,db!$A$2:$C$13,3,FALSE),"")</f>
        <v/>
      </c>
      <c r="O104" s="48">
        <f t="shared" si="11"/>
        <v>0</v>
      </c>
      <c r="P104" s="48">
        <f t="shared" si="12"/>
        <v>0</v>
      </c>
      <c r="Q104" s="48" t="str">
        <f t="shared" si="9"/>
        <v/>
      </c>
      <c r="R104" s="57">
        <f t="shared" si="10"/>
        <v>0</v>
      </c>
      <c r="S104" s="57"/>
      <c r="U104" s="5" t="str">
        <f>IFERROR(VLOOKUP(C104,級段!F$2:G$13,2,FALSE),"")</f>
        <v/>
      </c>
      <c r="V104" s="5" t="str">
        <f t="shared" si="14"/>
        <v/>
      </c>
      <c r="W104" s="5" t="str">
        <f>IFERROR(VLOOKUP(F104,級段!I$2:J$14,2,FALSE),"")</f>
        <v/>
      </c>
      <c r="X104" s="5" t="str">
        <f t="shared" si="13"/>
        <v>00</v>
      </c>
    </row>
    <row r="105" spans="2:24" ht="14.25" customHeight="1">
      <c r="B105" s="33">
        <v>101</v>
      </c>
      <c r="C105" s="36"/>
      <c r="D105" s="37"/>
      <c r="E105" s="38"/>
      <c r="F105" s="77"/>
      <c r="G105" s="51"/>
      <c r="H105" s="37"/>
      <c r="I105" s="60" t="str">
        <f>IFERROR(VLOOKUP(L105,'競技区分 (table)'!$A$2:$B$25,2,FALSE),"")</f>
        <v/>
      </c>
      <c r="J105" s="60" t="str">
        <f>IFERROR(VLOOKUP(M105,'競技区分 (table)'!$A$2:$B$25,2,FALSE),"")</f>
        <v/>
      </c>
      <c r="K105" s="18"/>
      <c r="L105" s="48" t="str">
        <f>IF(G105="◯",VLOOKUP($X105,db!$A$2:$C$13,2,FALSE),"")</f>
        <v/>
      </c>
      <c r="M105" s="48" t="str">
        <f>IF(H105="◯",VLOOKUP($X105,db!$A$2:$C$13,3,FALSE),"")</f>
        <v/>
      </c>
      <c r="O105" s="48">
        <f t="shared" si="11"/>
        <v>0</v>
      </c>
      <c r="P105" s="48">
        <f t="shared" si="12"/>
        <v>0</v>
      </c>
      <c r="Q105" s="48" t="str">
        <f t="shared" si="9"/>
        <v/>
      </c>
      <c r="R105" s="57">
        <f t="shared" si="10"/>
        <v>0</v>
      </c>
      <c r="S105" s="57"/>
      <c r="U105" s="5" t="str">
        <f>IFERROR(VLOOKUP(C105,級段!F$2:G$13,2,FALSE),"")</f>
        <v/>
      </c>
      <c r="V105" s="5" t="str">
        <f t="shared" si="14"/>
        <v/>
      </c>
      <c r="W105" s="5" t="str">
        <f>IFERROR(VLOOKUP(F105,級段!I$2:J$14,2,FALSE),"")</f>
        <v/>
      </c>
      <c r="X105" s="5" t="str">
        <f t="shared" si="13"/>
        <v>00</v>
      </c>
    </row>
    <row r="106" spans="2:24" ht="14.25" customHeight="1">
      <c r="B106" s="33">
        <v>102</v>
      </c>
      <c r="C106" s="36"/>
      <c r="D106" s="37"/>
      <c r="E106" s="38"/>
      <c r="F106" s="77"/>
      <c r="G106" s="51"/>
      <c r="H106" s="37"/>
      <c r="I106" s="60" t="str">
        <f>IFERROR(VLOOKUP(L106,'競技区分 (table)'!$A$2:$B$25,2,FALSE),"")</f>
        <v/>
      </c>
      <c r="J106" s="60" t="str">
        <f>IFERROR(VLOOKUP(M106,'競技区分 (table)'!$A$2:$B$25,2,FALSE),"")</f>
        <v/>
      </c>
      <c r="K106" s="18"/>
      <c r="L106" s="48" t="str">
        <f>IF(G106="◯",VLOOKUP($X106,db!$A$2:$C$13,2,FALSE),"")</f>
        <v/>
      </c>
      <c r="M106" s="48" t="str">
        <f>IF(H106="◯",VLOOKUP($X106,db!$A$2:$C$13,3,FALSE),"")</f>
        <v/>
      </c>
      <c r="O106" s="48">
        <f t="shared" si="11"/>
        <v>0</v>
      </c>
      <c r="P106" s="48">
        <f t="shared" si="12"/>
        <v>0</v>
      </c>
      <c r="Q106" s="48" t="str">
        <f t="shared" si="9"/>
        <v/>
      </c>
      <c r="R106" s="57">
        <f t="shared" si="10"/>
        <v>0</v>
      </c>
      <c r="S106" s="57"/>
      <c r="U106" s="5" t="str">
        <f>IFERROR(VLOOKUP(C106,級段!F$2:G$13,2,FALSE),"")</f>
        <v/>
      </c>
      <c r="V106" s="5" t="str">
        <f t="shared" si="14"/>
        <v/>
      </c>
      <c r="W106" s="5" t="str">
        <f>IFERROR(VLOOKUP(F106,級段!I$2:J$14,2,FALSE),"")</f>
        <v/>
      </c>
      <c r="X106" s="5" t="str">
        <f t="shared" si="13"/>
        <v>00</v>
      </c>
    </row>
    <row r="107" spans="2:24" ht="14.25" customHeight="1">
      <c r="B107" s="33">
        <v>103</v>
      </c>
      <c r="C107" s="36"/>
      <c r="D107" s="37"/>
      <c r="E107" s="38"/>
      <c r="F107" s="77"/>
      <c r="G107" s="51"/>
      <c r="H107" s="37"/>
      <c r="I107" s="60" t="str">
        <f>IFERROR(VLOOKUP(L107,'競技区分 (table)'!$A$2:$B$25,2,FALSE),"")</f>
        <v/>
      </c>
      <c r="J107" s="60" t="str">
        <f>IFERROR(VLOOKUP(M107,'競技区分 (table)'!$A$2:$B$25,2,FALSE),"")</f>
        <v/>
      </c>
      <c r="K107" s="18"/>
      <c r="L107" s="48" t="str">
        <f>IF(G107="◯",VLOOKUP($X107,db!$A$2:$C$13,2,FALSE),"")</f>
        <v/>
      </c>
      <c r="M107" s="48" t="str">
        <f>IF(H107="◯",VLOOKUP($X107,db!$A$2:$C$13,3,FALSE),"")</f>
        <v/>
      </c>
      <c r="O107" s="48">
        <f t="shared" si="11"/>
        <v>0</v>
      </c>
      <c r="P107" s="48">
        <f t="shared" si="12"/>
        <v>0</v>
      </c>
      <c r="Q107" s="48" t="str">
        <f t="shared" si="9"/>
        <v/>
      </c>
      <c r="R107" s="57">
        <f t="shared" si="10"/>
        <v>0</v>
      </c>
      <c r="S107" s="57"/>
      <c r="U107" s="5" t="str">
        <f>IFERROR(VLOOKUP(C107,級段!F$2:G$13,2,FALSE),"")</f>
        <v/>
      </c>
      <c r="V107" s="5" t="str">
        <f t="shared" si="14"/>
        <v/>
      </c>
      <c r="W107" s="5" t="str">
        <f>IFERROR(VLOOKUP(F107,級段!I$2:J$14,2,FALSE),"")</f>
        <v/>
      </c>
      <c r="X107" s="5" t="str">
        <f t="shared" si="13"/>
        <v>00</v>
      </c>
    </row>
    <row r="108" spans="2:24" ht="14.25" customHeight="1">
      <c r="B108" s="33">
        <v>104</v>
      </c>
      <c r="C108" s="36"/>
      <c r="D108" s="37"/>
      <c r="E108" s="38"/>
      <c r="F108" s="77"/>
      <c r="G108" s="51"/>
      <c r="H108" s="37"/>
      <c r="I108" s="60" t="str">
        <f>IFERROR(VLOOKUP(L108,'競技区分 (table)'!$A$2:$B$25,2,FALSE),"")</f>
        <v/>
      </c>
      <c r="J108" s="60" t="str">
        <f>IFERROR(VLOOKUP(M108,'競技区分 (table)'!$A$2:$B$25,2,FALSE),"")</f>
        <v/>
      </c>
      <c r="K108" s="18"/>
      <c r="L108" s="48" t="str">
        <f>IF(G108="◯",VLOOKUP($X108,db!$A$2:$C$13,2,FALSE),"")</f>
        <v/>
      </c>
      <c r="M108" s="48" t="str">
        <f>IF(H108="◯",VLOOKUP($X108,db!$A$2:$C$13,3,FALSE),"")</f>
        <v/>
      </c>
      <c r="O108" s="48">
        <f t="shared" si="11"/>
        <v>0</v>
      </c>
      <c r="P108" s="48">
        <f t="shared" si="12"/>
        <v>0</v>
      </c>
      <c r="Q108" s="48" t="str">
        <f t="shared" si="9"/>
        <v/>
      </c>
      <c r="R108" s="57">
        <f t="shared" si="10"/>
        <v>0</v>
      </c>
      <c r="S108" s="57"/>
      <c r="U108" s="5" t="str">
        <f>IFERROR(VLOOKUP(C108,級段!F$2:G$13,2,FALSE),"")</f>
        <v/>
      </c>
      <c r="V108" s="5" t="str">
        <f t="shared" si="14"/>
        <v/>
      </c>
      <c r="W108" s="5" t="str">
        <f>IFERROR(VLOOKUP(F108,級段!I$2:J$14,2,FALSE),"")</f>
        <v/>
      </c>
      <c r="X108" s="5" t="str">
        <f t="shared" si="13"/>
        <v>00</v>
      </c>
    </row>
    <row r="109" spans="2:24" ht="14.25" customHeight="1">
      <c r="B109" s="33">
        <v>105</v>
      </c>
      <c r="C109" s="36"/>
      <c r="D109" s="37"/>
      <c r="E109" s="38"/>
      <c r="F109" s="77"/>
      <c r="G109" s="51"/>
      <c r="H109" s="37"/>
      <c r="I109" s="60" t="str">
        <f>IFERROR(VLOOKUP(L109,'競技区分 (table)'!$A$2:$B$25,2,FALSE),"")</f>
        <v/>
      </c>
      <c r="J109" s="60" t="str">
        <f>IFERROR(VLOOKUP(M109,'競技区分 (table)'!$A$2:$B$25,2,FALSE),"")</f>
        <v/>
      </c>
      <c r="K109" s="18"/>
      <c r="L109" s="48" t="str">
        <f>IF(G109="◯",VLOOKUP($X109,db!$A$2:$C$13,2,FALSE),"")</f>
        <v/>
      </c>
      <c r="M109" s="48" t="str">
        <f>IF(H109="◯",VLOOKUP($X109,db!$A$2:$C$13,3,FALSE),"")</f>
        <v/>
      </c>
      <c r="O109" s="48">
        <f t="shared" si="11"/>
        <v>0</v>
      </c>
      <c r="P109" s="48">
        <f t="shared" si="12"/>
        <v>0</v>
      </c>
      <c r="Q109" s="48" t="str">
        <f t="shared" si="9"/>
        <v/>
      </c>
      <c r="R109" s="57">
        <f t="shared" si="10"/>
        <v>0</v>
      </c>
      <c r="S109" s="57"/>
      <c r="U109" s="5" t="str">
        <f>IFERROR(VLOOKUP(C109,級段!F$2:G$13,2,FALSE),"")</f>
        <v/>
      </c>
      <c r="V109" s="5" t="str">
        <f t="shared" si="14"/>
        <v/>
      </c>
      <c r="W109" s="5" t="str">
        <f>IFERROR(VLOOKUP(F109,級段!I$2:J$14,2,FALSE),"")</f>
        <v/>
      </c>
      <c r="X109" s="5" t="str">
        <f t="shared" si="13"/>
        <v>00</v>
      </c>
    </row>
    <row r="110" spans="2:24" ht="14.25" customHeight="1">
      <c r="B110" s="33">
        <v>106</v>
      </c>
      <c r="C110" s="36"/>
      <c r="D110" s="37"/>
      <c r="E110" s="38"/>
      <c r="F110" s="77"/>
      <c r="G110" s="51"/>
      <c r="H110" s="37"/>
      <c r="I110" s="60" t="str">
        <f>IFERROR(VLOOKUP(L110,'競技区分 (table)'!$A$2:$B$25,2,FALSE),"")</f>
        <v/>
      </c>
      <c r="J110" s="60" t="str">
        <f>IFERROR(VLOOKUP(M110,'競技区分 (table)'!$A$2:$B$25,2,FALSE),"")</f>
        <v/>
      </c>
      <c r="K110" s="18"/>
      <c r="L110" s="48" t="str">
        <f>IF(G110="◯",VLOOKUP($X110,db!$A$2:$C$13,2,FALSE),"")</f>
        <v/>
      </c>
      <c r="M110" s="48" t="str">
        <f>IF(H110="◯",VLOOKUP($X110,db!$A$2:$C$13,3,FALSE),"")</f>
        <v/>
      </c>
      <c r="O110" s="48">
        <f t="shared" si="11"/>
        <v>0</v>
      </c>
      <c r="P110" s="48">
        <f t="shared" si="12"/>
        <v>0</v>
      </c>
      <c r="Q110" s="48" t="str">
        <f t="shared" si="9"/>
        <v/>
      </c>
      <c r="R110" s="57">
        <f t="shared" si="10"/>
        <v>0</v>
      </c>
      <c r="S110" s="57"/>
      <c r="U110" s="5" t="str">
        <f>IFERROR(VLOOKUP(C110,級段!F$2:G$13,2,FALSE),"")</f>
        <v/>
      </c>
      <c r="V110" s="5" t="str">
        <f t="shared" si="14"/>
        <v/>
      </c>
      <c r="W110" s="5" t="str">
        <f>IFERROR(VLOOKUP(F110,級段!I$2:J$14,2,FALSE),"")</f>
        <v/>
      </c>
      <c r="X110" s="5" t="str">
        <f t="shared" si="13"/>
        <v>00</v>
      </c>
    </row>
    <row r="111" spans="2:24" ht="14.25" customHeight="1">
      <c r="B111" s="33">
        <v>107</v>
      </c>
      <c r="C111" s="36"/>
      <c r="D111" s="37"/>
      <c r="E111" s="38"/>
      <c r="F111" s="77"/>
      <c r="G111" s="51"/>
      <c r="H111" s="37"/>
      <c r="I111" s="60" t="str">
        <f>IFERROR(VLOOKUP(L111,'競技区分 (table)'!$A$2:$B$25,2,FALSE),"")</f>
        <v/>
      </c>
      <c r="J111" s="60" t="str">
        <f>IFERROR(VLOOKUP(M111,'競技区分 (table)'!$A$2:$B$25,2,FALSE),"")</f>
        <v/>
      </c>
      <c r="K111" s="18"/>
      <c r="L111" s="48" t="str">
        <f>IF(G111="◯",VLOOKUP($X111,db!$A$2:$C$13,2,FALSE),"")</f>
        <v/>
      </c>
      <c r="M111" s="48" t="str">
        <f>IF(H111="◯",VLOOKUP($X111,db!$A$2:$C$13,3,FALSE),"")</f>
        <v/>
      </c>
      <c r="O111" s="48">
        <f t="shared" si="11"/>
        <v>0</v>
      </c>
      <c r="P111" s="48">
        <f t="shared" si="12"/>
        <v>0</v>
      </c>
      <c r="Q111" s="48" t="str">
        <f t="shared" si="9"/>
        <v/>
      </c>
      <c r="R111" s="57">
        <f t="shared" si="10"/>
        <v>0</v>
      </c>
      <c r="S111" s="57"/>
      <c r="U111" s="5" t="str">
        <f>IFERROR(VLOOKUP(C111,級段!F$2:G$13,2,FALSE),"")</f>
        <v/>
      </c>
      <c r="V111" s="5" t="str">
        <f t="shared" si="14"/>
        <v/>
      </c>
      <c r="W111" s="5" t="str">
        <f>IFERROR(VLOOKUP(F111,級段!I$2:J$14,2,FALSE),"")</f>
        <v/>
      </c>
      <c r="X111" s="5" t="str">
        <f t="shared" si="13"/>
        <v>00</v>
      </c>
    </row>
    <row r="112" spans="2:24" ht="14.25" customHeight="1">
      <c r="B112" s="33">
        <v>108</v>
      </c>
      <c r="C112" s="36"/>
      <c r="D112" s="37"/>
      <c r="E112" s="38"/>
      <c r="F112" s="77"/>
      <c r="G112" s="51"/>
      <c r="H112" s="37"/>
      <c r="I112" s="60" t="str">
        <f>IFERROR(VLOOKUP(L112,'競技区分 (table)'!$A$2:$B$25,2,FALSE),"")</f>
        <v/>
      </c>
      <c r="J112" s="60" t="str">
        <f>IFERROR(VLOOKUP(M112,'競技区分 (table)'!$A$2:$B$25,2,FALSE),"")</f>
        <v/>
      </c>
      <c r="K112" s="18"/>
      <c r="L112" s="48" t="str">
        <f>IF(G112="◯",VLOOKUP($X112,db!$A$2:$C$13,2,FALSE),"")</f>
        <v/>
      </c>
      <c r="M112" s="48" t="str">
        <f>IF(H112="◯",VLOOKUP($X112,db!$A$2:$C$13,3,FALSE),"")</f>
        <v/>
      </c>
      <c r="O112" s="48">
        <f t="shared" si="11"/>
        <v>0</v>
      </c>
      <c r="P112" s="48">
        <f t="shared" si="12"/>
        <v>0</v>
      </c>
      <c r="Q112" s="48" t="str">
        <f t="shared" si="9"/>
        <v/>
      </c>
      <c r="R112" s="57">
        <f t="shared" si="10"/>
        <v>0</v>
      </c>
      <c r="S112" s="57"/>
      <c r="U112" s="5" t="str">
        <f>IFERROR(VLOOKUP(C112,級段!F$2:G$13,2,FALSE),"")</f>
        <v/>
      </c>
      <c r="V112" s="5" t="str">
        <f t="shared" si="14"/>
        <v/>
      </c>
      <c r="W112" s="5" t="str">
        <f>IFERROR(VLOOKUP(F112,級段!I$2:J$14,2,FALSE),"")</f>
        <v/>
      </c>
      <c r="X112" s="5" t="str">
        <f t="shared" si="13"/>
        <v>00</v>
      </c>
    </row>
    <row r="113" spans="2:24" ht="14.25" customHeight="1">
      <c r="B113" s="33">
        <v>109</v>
      </c>
      <c r="C113" s="36"/>
      <c r="D113" s="37"/>
      <c r="E113" s="38"/>
      <c r="F113" s="77"/>
      <c r="G113" s="51"/>
      <c r="H113" s="37"/>
      <c r="I113" s="60" t="str">
        <f>IFERROR(VLOOKUP(L113,'競技区分 (table)'!$A$2:$B$25,2,FALSE),"")</f>
        <v/>
      </c>
      <c r="J113" s="60" t="str">
        <f>IFERROR(VLOOKUP(M113,'競技区分 (table)'!$A$2:$B$25,2,FALSE),"")</f>
        <v/>
      </c>
      <c r="K113" s="18"/>
      <c r="L113" s="48" t="str">
        <f>IF(G113="◯",VLOOKUP($X113,db!$A$2:$C$13,2,FALSE),"")</f>
        <v/>
      </c>
      <c r="M113" s="48" t="str">
        <f>IF(H113="◯",VLOOKUP($X113,db!$A$2:$C$13,3,FALSE),"")</f>
        <v/>
      </c>
      <c r="O113" s="48">
        <f t="shared" si="11"/>
        <v>0</v>
      </c>
      <c r="P113" s="48">
        <f t="shared" si="12"/>
        <v>0</v>
      </c>
      <c r="Q113" s="48" t="str">
        <f t="shared" si="9"/>
        <v/>
      </c>
      <c r="R113" s="57">
        <f t="shared" si="10"/>
        <v>0</v>
      </c>
      <c r="S113" s="57"/>
      <c r="U113" s="5" t="str">
        <f>IFERROR(VLOOKUP(C113,級段!F$2:G$13,2,FALSE),"")</f>
        <v/>
      </c>
      <c r="V113" s="5" t="str">
        <f t="shared" si="14"/>
        <v/>
      </c>
      <c r="W113" s="5" t="str">
        <f>IFERROR(VLOOKUP(F113,級段!I$2:J$14,2,FALSE),"")</f>
        <v/>
      </c>
      <c r="X113" s="5" t="str">
        <f t="shared" si="13"/>
        <v>00</v>
      </c>
    </row>
    <row r="114" spans="2:24" ht="14.25" customHeight="1">
      <c r="B114" s="33">
        <v>110</v>
      </c>
      <c r="C114" s="36"/>
      <c r="D114" s="37"/>
      <c r="E114" s="38"/>
      <c r="F114" s="77"/>
      <c r="G114" s="51"/>
      <c r="H114" s="37"/>
      <c r="I114" s="60" t="str">
        <f>IFERROR(VLOOKUP(L114,'競技区分 (table)'!$A$2:$B$25,2,FALSE),"")</f>
        <v/>
      </c>
      <c r="J114" s="60" t="str">
        <f>IFERROR(VLOOKUP(M114,'競技区分 (table)'!$A$2:$B$25,2,FALSE),"")</f>
        <v/>
      </c>
      <c r="K114" s="18"/>
      <c r="L114" s="48" t="str">
        <f>IF(G114="◯",VLOOKUP($X114,db!$A$2:$C$13,2,FALSE),"")</f>
        <v/>
      </c>
      <c r="M114" s="48" t="str">
        <f>IF(H114="◯",VLOOKUP($X114,db!$A$2:$C$13,3,FALSE),"")</f>
        <v/>
      </c>
      <c r="O114" s="48">
        <f t="shared" si="11"/>
        <v>0</v>
      </c>
      <c r="P114" s="48">
        <f t="shared" si="12"/>
        <v>0</v>
      </c>
      <c r="Q114" s="48" t="str">
        <f t="shared" si="9"/>
        <v/>
      </c>
      <c r="R114" s="57">
        <f t="shared" si="10"/>
        <v>0</v>
      </c>
      <c r="S114" s="57"/>
      <c r="U114" s="5" t="str">
        <f>IFERROR(VLOOKUP(C114,級段!F$2:G$13,2,FALSE),"")</f>
        <v/>
      </c>
      <c r="V114" s="5" t="str">
        <f t="shared" si="14"/>
        <v/>
      </c>
      <c r="W114" s="5" t="str">
        <f>IFERROR(VLOOKUP(F114,級段!I$2:J$14,2,FALSE),"")</f>
        <v/>
      </c>
      <c r="X114" s="5" t="str">
        <f t="shared" si="13"/>
        <v>00</v>
      </c>
    </row>
    <row r="115" spans="2:24" ht="14.25" customHeight="1">
      <c r="B115" s="33">
        <v>111</v>
      </c>
      <c r="C115" s="36"/>
      <c r="D115" s="37"/>
      <c r="E115" s="38"/>
      <c r="F115" s="77"/>
      <c r="G115" s="51"/>
      <c r="H115" s="37"/>
      <c r="I115" s="60" t="str">
        <f>IFERROR(VLOOKUP(L115,'競技区分 (table)'!$A$2:$B$25,2,FALSE),"")</f>
        <v/>
      </c>
      <c r="J115" s="60" t="str">
        <f>IFERROR(VLOOKUP(M115,'競技区分 (table)'!$A$2:$B$25,2,FALSE),"")</f>
        <v/>
      </c>
      <c r="K115" s="18"/>
      <c r="L115" s="48" t="str">
        <f>IF(G115="◯",VLOOKUP($X115,db!$A$2:$C$13,2,FALSE),"")</f>
        <v/>
      </c>
      <c r="M115" s="48" t="str">
        <f>IF(H115="◯",VLOOKUP($X115,db!$A$2:$C$13,3,FALSE),"")</f>
        <v/>
      </c>
      <c r="O115" s="48">
        <f t="shared" si="11"/>
        <v>0</v>
      </c>
      <c r="P115" s="48">
        <f t="shared" si="12"/>
        <v>0</v>
      </c>
      <c r="Q115" s="48" t="str">
        <f t="shared" si="9"/>
        <v/>
      </c>
      <c r="R115" s="57">
        <f t="shared" si="10"/>
        <v>0</v>
      </c>
      <c r="S115" s="57"/>
      <c r="U115" s="5" t="str">
        <f>IFERROR(VLOOKUP(C115,級段!F$2:G$13,2,FALSE),"")</f>
        <v/>
      </c>
      <c r="V115" s="5" t="str">
        <f t="shared" si="14"/>
        <v/>
      </c>
      <c r="W115" s="5" t="str">
        <f>IFERROR(VLOOKUP(F115,級段!I$2:J$14,2,FALSE),"")</f>
        <v/>
      </c>
      <c r="X115" s="5" t="str">
        <f t="shared" si="13"/>
        <v>00</v>
      </c>
    </row>
    <row r="116" spans="2:24" ht="14.25" customHeight="1">
      <c r="B116" s="33">
        <v>112</v>
      </c>
      <c r="C116" s="36"/>
      <c r="D116" s="37"/>
      <c r="E116" s="38"/>
      <c r="F116" s="77"/>
      <c r="G116" s="51"/>
      <c r="H116" s="37"/>
      <c r="I116" s="60" t="str">
        <f>IFERROR(VLOOKUP(L116,'競技区分 (table)'!$A$2:$B$25,2,FALSE),"")</f>
        <v/>
      </c>
      <c r="J116" s="60" t="str">
        <f>IFERROR(VLOOKUP(M116,'競技区分 (table)'!$A$2:$B$25,2,FALSE),"")</f>
        <v/>
      </c>
      <c r="K116" s="18"/>
      <c r="L116" s="48" t="str">
        <f>IF(G116="◯",VLOOKUP($X116,db!$A$2:$C$13,2,FALSE),"")</f>
        <v/>
      </c>
      <c r="M116" s="48" t="str">
        <f>IF(H116="◯",VLOOKUP($X116,db!$A$2:$C$13,3,FALSE),"")</f>
        <v/>
      </c>
      <c r="O116" s="48">
        <f t="shared" si="11"/>
        <v>0</v>
      </c>
      <c r="P116" s="48">
        <f t="shared" si="12"/>
        <v>0</v>
      </c>
      <c r="Q116" s="48" t="str">
        <f t="shared" si="9"/>
        <v/>
      </c>
      <c r="R116" s="57">
        <f t="shared" si="10"/>
        <v>0</v>
      </c>
      <c r="S116" s="57"/>
      <c r="U116" s="5" t="str">
        <f>IFERROR(VLOOKUP(C116,級段!F$2:G$13,2,FALSE),"")</f>
        <v/>
      </c>
      <c r="V116" s="5" t="str">
        <f t="shared" si="14"/>
        <v/>
      </c>
      <c r="W116" s="5" t="str">
        <f>IFERROR(VLOOKUP(F116,級段!I$2:J$14,2,FALSE),"")</f>
        <v/>
      </c>
      <c r="X116" s="5" t="str">
        <f t="shared" si="13"/>
        <v>00</v>
      </c>
    </row>
    <row r="117" spans="2:24" ht="14.25" customHeight="1">
      <c r="B117" s="33">
        <v>113</v>
      </c>
      <c r="C117" s="36"/>
      <c r="D117" s="37"/>
      <c r="E117" s="38"/>
      <c r="F117" s="77"/>
      <c r="G117" s="51"/>
      <c r="H117" s="37"/>
      <c r="I117" s="60" t="str">
        <f>IFERROR(VLOOKUP(L117,'競技区分 (table)'!$A$2:$B$25,2,FALSE),"")</f>
        <v/>
      </c>
      <c r="J117" s="60" t="str">
        <f>IFERROR(VLOOKUP(M117,'競技区分 (table)'!$A$2:$B$25,2,FALSE),"")</f>
        <v/>
      </c>
      <c r="K117" s="18"/>
      <c r="L117" s="48" t="str">
        <f>IF(G117="◯",VLOOKUP($X117,db!$A$2:$C$13,2,FALSE),"")</f>
        <v/>
      </c>
      <c r="M117" s="48" t="str">
        <f>IF(H117="◯",VLOOKUP($X117,db!$A$2:$C$13,3,FALSE),"")</f>
        <v/>
      </c>
      <c r="O117" s="48">
        <f t="shared" si="11"/>
        <v>0</v>
      </c>
      <c r="P117" s="48">
        <f t="shared" si="12"/>
        <v>0</v>
      </c>
      <c r="Q117" s="48" t="str">
        <f t="shared" si="9"/>
        <v/>
      </c>
      <c r="R117" s="57">
        <f t="shared" si="10"/>
        <v>0</v>
      </c>
      <c r="S117" s="57"/>
      <c r="U117" s="5" t="str">
        <f>IFERROR(VLOOKUP(C117,級段!F$2:G$13,2,FALSE),"")</f>
        <v/>
      </c>
      <c r="V117" s="5" t="str">
        <f t="shared" si="14"/>
        <v/>
      </c>
      <c r="W117" s="5" t="str">
        <f>IFERROR(VLOOKUP(F117,級段!I$2:J$14,2,FALSE),"")</f>
        <v/>
      </c>
      <c r="X117" s="5" t="str">
        <f t="shared" si="13"/>
        <v>00</v>
      </c>
    </row>
    <row r="118" spans="2:24" ht="14.25" customHeight="1">
      <c r="B118" s="33">
        <v>114</v>
      </c>
      <c r="C118" s="36"/>
      <c r="D118" s="37"/>
      <c r="E118" s="38"/>
      <c r="F118" s="77"/>
      <c r="G118" s="51"/>
      <c r="H118" s="37"/>
      <c r="I118" s="60" t="str">
        <f>IFERROR(VLOOKUP(L118,'競技区分 (table)'!$A$2:$B$25,2,FALSE),"")</f>
        <v/>
      </c>
      <c r="J118" s="60" t="str">
        <f>IFERROR(VLOOKUP(M118,'競技区分 (table)'!$A$2:$B$25,2,FALSE),"")</f>
        <v/>
      </c>
      <c r="K118" s="18"/>
      <c r="L118" s="48" t="str">
        <f>IF(G118="◯",VLOOKUP($X118,db!$A$2:$C$13,2,FALSE),"")</f>
        <v/>
      </c>
      <c r="M118" s="48" t="str">
        <f>IF(H118="◯",VLOOKUP($X118,db!$A$2:$C$13,3,FALSE),"")</f>
        <v/>
      </c>
      <c r="O118" s="48">
        <f t="shared" si="11"/>
        <v>0</v>
      </c>
      <c r="P118" s="48">
        <f t="shared" si="12"/>
        <v>0</v>
      </c>
      <c r="Q118" s="48" t="str">
        <f t="shared" si="9"/>
        <v/>
      </c>
      <c r="R118" s="57">
        <f t="shared" si="10"/>
        <v>0</v>
      </c>
      <c r="S118" s="57"/>
      <c r="U118" s="5" t="str">
        <f>IFERROR(VLOOKUP(C118,級段!F$2:G$13,2,FALSE),"")</f>
        <v/>
      </c>
      <c r="V118" s="5" t="str">
        <f t="shared" si="14"/>
        <v/>
      </c>
      <c r="W118" s="5" t="str">
        <f>IFERROR(VLOOKUP(F118,級段!I$2:J$14,2,FALSE),"")</f>
        <v/>
      </c>
      <c r="X118" s="5" t="str">
        <f t="shared" si="13"/>
        <v>00</v>
      </c>
    </row>
    <row r="119" spans="2:24" ht="14.25" customHeight="1">
      <c r="B119" s="33">
        <v>115</v>
      </c>
      <c r="C119" s="36"/>
      <c r="D119" s="37"/>
      <c r="E119" s="38"/>
      <c r="F119" s="77"/>
      <c r="G119" s="51"/>
      <c r="H119" s="37"/>
      <c r="I119" s="60" t="str">
        <f>IFERROR(VLOOKUP(L119,'競技区分 (table)'!$A$2:$B$25,2,FALSE),"")</f>
        <v/>
      </c>
      <c r="J119" s="60" t="str">
        <f>IFERROR(VLOOKUP(M119,'競技区分 (table)'!$A$2:$B$25,2,FALSE),"")</f>
        <v/>
      </c>
      <c r="K119" s="18"/>
      <c r="L119" s="48" t="str">
        <f>IF(G119="◯",VLOOKUP($X119,db!$A$2:$C$13,2,FALSE),"")</f>
        <v/>
      </c>
      <c r="M119" s="48" t="str">
        <f>IF(H119="◯",VLOOKUP($X119,db!$A$2:$C$13,3,FALSE),"")</f>
        <v/>
      </c>
      <c r="O119" s="48">
        <f t="shared" si="11"/>
        <v>0</v>
      </c>
      <c r="P119" s="48">
        <f t="shared" si="12"/>
        <v>0</v>
      </c>
      <c r="Q119" s="48" t="str">
        <f t="shared" si="9"/>
        <v/>
      </c>
      <c r="R119" s="57">
        <f t="shared" si="10"/>
        <v>0</v>
      </c>
      <c r="S119" s="57"/>
      <c r="U119" s="5" t="str">
        <f>IFERROR(VLOOKUP(C119,級段!F$2:G$13,2,FALSE),"")</f>
        <v/>
      </c>
      <c r="V119" s="5" t="str">
        <f t="shared" si="14"/>
        <v/>
      </c>
      <c r="W119" s="5" t="str">
        <f>IFERROR(VLOOKUP(F119,級段!I$2:J$14,2,FALSE),"")</f>
        <v/>
      </c>
      <c r="X119" s="5" t="str">
        <f t="shared" si="13"/>
        <v>00</v>
      </c>
    </row>
    <row r="120" spans="2:24" ht="14.25" customHeight="1">
      <c r="B120" s="33">
        <v>116</v>
      </c>
      <c r="C120" s="36"/>
      <c r="D120" s="37"/>
      <c r="E120" s="38"/>
      <c r="F120" s="77"/>
      <c r="G120" s="51"/>
      <c r="H120" s="37"/>
      <c r="I120" s="60" t="str">
        <f>IFERROR(VLOOKUP(L120,'競技区分 (table)'!$A$2:$B$25,2,FALSE),"")</f>
        <v/>
      </c>
      <c r="J120" s="60" t="str">
        <f>IFERROR(VLOOKUP(M120,'競技区分 (table)'!$A$2:$B$25,2,FALSE),"")</f>
        <v/>
      </c>
      <c r="K120" s="18"/>
      <c r="L120" s="48" t="str">
        <f>IF(G120="◯",VLOOKUP($X120,db!$A$2:$C$13,2,FALSE),"")</f>
        <v/>
      </c>
      <c r="M120" s="48" t="str">
        <f>IF(H120="◯",VLOOKUP($X120,db!$A$2:$C$13,3,FALSE),"")</f>
        <v/>
      </c>
      <c r="O120" s="48">
        <f t="shared" si="11"/>
        <v>0</v>
      </c>
      <c r="P120" s="48">
        <f t="shared" si="12"/>
        <v>0</v>
      </c>
      <c r="Q120" s="48" t="str">
        <f t="shared" si="9"/>
        <v/>
      </c>
      <c r="R120" s="57">
        <f t="shared" si="10"/>
        <v>0</v>
      </c>
      <c r="S120" s="57"/>
      <c r="U120" s="5" t="str">
        <f>IFERROR(VLOOKUP(C120,級段!F$2:G$13,2,FALSE),"")</f>
        <v/>
      </c>
      <c r="V120" s="5" t="str">
        <f t="shared" si="14"/>
        <v/>
      </c>
      <c r="W120" s="5" t="str">
        <f>IFERROR(VLOOKUP(F120,級段!I$2:J$14,2,FALSE),"")</f>
        <v/>
      </c>
      <c r="X120" s="5" t="str">
        <f t="shared" si="13"/>
        <v>00</v>
      </c>
    </row>
    <row r="121" spans="2:24" ht="14.25" customHeight="1">
      <c r="B121" s="33">
        <v>117</v>
      </c>
      <c r="C121" s="36"/>
      <c r="D121" s="37"/>
      <c r="E121" s="38"/>
      <c r="F121" s="77"/>
      <c r="G121" s="51"/>
      <c r="H121" s="37"/>
      <c r="I121" s="60" t="str">
        <f>IFERROR(VLOOKUP(L121,'競技区分 (table)'!$A$2:$B$25,2,FALSE),"")</f>
        <v/>
      </c>
      <c r="J121" s="60" t="str">
        <f>IFERROR(VLOOKUP(M121,'競技区分 (table)'!$A$2:$B$25,2,FALSE),"")</f>
        <v/>
      </c>
      <c r="K121" s="18"/>
      <c r="L121" s="48" t="str">
        <f>IF(G121="◯",VLOOKUP($X121,db!$A$2:$C$13,2,FALSE),"")</f>
        <v/>
      </c>
      <c r="M121" s="48" t="str">
        <f>IF(H121="◯",VLOOKUP($X121,db!$A$2:$C$13,3,FALSE),"")</f>
        <v/>
      </c>
      <c r="O121" s="48">
        <f t="shared" si="11"/>
        <v>0</v>
      </c>
      <c r="P121" s="48">
        <f t="shared" si="12"/>
        <v>0</v>
      </c>
      <c r="Q121" s="48" t="str">
        <f t="shared" si="9"/>
        <v/>
      </c>
      <c r="R121" s="57">
        <f t="shared" si="10"/>
        <v>0</v>
      </c>
      <c r="S121" s="57"/>
      <c r="U121" s="5" t="str">
        <f>IFERROR(VLOOKUP(C121,級段!F$2:G$13,2,FALSE),"")</f>
        <v/>
      </c>
      <c r="V121" s="5" t="str">
        <f t="shared" si="14"/>
        <v/>
      </c>
      <c r="W121" s="5" t="str">
        <f>IFERROR(VLOOKUP(F121,級段!I$2:J$14,2,FALSE),"")</f>
        <v/>
      </c>
      <c r="X121" s="5" t="str">
        <f t="shared" si="13"/>
        <v>00</v>
      </c>
    </row>
    <row r="122" spans="2:24" ht="14.25" customHeight="1">
      <c r="B122" s="33">
        <v>118</v>
      </c>
      <c r="C122" s="36"/>
      <c r="D122" s="37"/>
      <c r="E122" s="38"/>
      <c r="F122" s="77"/>
      <c r="G122" s="51"/>
      <c r="H122" s="37"/>
      <c r="I122" s="60" t="str">
        <f>IFERROR(VLOOKUP(L122,'競技区分 (table)'!$A$2:$B$25,2,FALSE),"")</f>
        <v/>
      </c>
      <c r="J122" s="60" t="str">
        <f>IFERROR(VLOOKUP(M122,'競技区分 (table)'!$A$2:$B$25,2,FALSE),"")</f>
        <v/>
      </c>
      <c r="K122" s="18"/>
      <c r="L122" s="48" t="str">
        <f>IF(G122="◯",VLOOKUP($X122,db!$A$2:$C$13,2,FALSE),"")</f>
        <v/>
      </c>
      <c r="M122" s="48" t="str">
        <f>IF(H122="◯",VLOOKUP($X122,db!$A$2:$C$13,3,FALSE),"")</f>
        <v/>
      </c>
      <c r="O122" s="48">
        <f t="shared" si="11"/>
        <v>0</v>
      </c>
      <c r="P122" s="48">
        <f t="shared" si="12"/>
        <v>0</v>
      </c>
      <c r="Q122" s="48" t="str">
        <f t="shared" si="9"/>
        <v/>
      </c>
      <c r="R122" s="57">
        <f t="shared" si="10"/>
        <v>0</v>
      </c>
      <c r="S122" s="57"/>
      <c r="U122" s="5" t="str">
        <f>IFERROR(VLOOKUP(C122,級段!F$2:G$13,2,FALSE),"")</f>
        <v/>
      </c>
      <c r="V122" s="5" t="str">
        <f t="shared" si="14"/>
        <v/>
      </c>
      <c r="W122" s="5" t="str">
        <f>IFERROR(VLOOKUP(F122,級段!I$2:J$14,2,FALSE),"")</f>
        <v/>
      </c>
      <c r="X122" s="5" t="str">
        <f t="shared" si="13"/>
        <v>00</v>
      </c>
    </row>
    <row r="123" spans="2:24" ht="14.25" customHeight="1">
      <c r="B123" s="33">
        <v>119</v>
      </c>
      <c r="C123" s="36"/>
      <c r="D123" s="37"/>
      <c r="E123" s="38"/>
      <c r="F123" s="77"/>
      <c r="G123" s="51"/>
      <c r="H123" s="37"/>
      <c r="I123" s="60" t="str">
        <f>IFERROR(VLOOKUP(L123,'競技区分 (table)'!$A$2:$B$25,2,FALSE),"")</f>
        <v/>
      </c>
      <c r="J123" s="60" t="str">
        <f>IFERROR(VLOOKUP(M123,'競技区分 (table)'!$A$2:$B$25,2,FALSE),"")</f>
        <v/>
      </c>
      <c r="K123" s="18"/>
      <c r="L123" s="48" t="str">
        <f>IF(G123="◯",VLOOKUP($X123,db!$A$2:$C$13,2,FALSE),"")</f>
        <v/>
      </c>
      <c r="M123" s="48" t="str">
        <f>IF(H123="◯",VLOOKUP($X123,db!$A$2:$C$13,3,FALSE),"")</f>
        <v/>
      </c>
      <c r="O123" s="48">
        <f t="shared" si="11"/>
        <v>0</v>
      </c>
      <c r="P123" s="48">
        <f t="shared" si="12"/>
        <v>0</v>
      </c>
      <c r="Q123" s="48" t="str">
        <f t="shared" si="9"/>
        <v/>
      </c>
      <c r="R123" s="57">
        <f t="shared" si="10"/>
        <v>0</v>
      </c>
      <c r="S123" s="57"/>
      <c r="U123" s="5" t="str">
        <f>IFERROR(VLOOKUP(C123,級段!F$2:G$13,2,FALSE),"")</f>
        <v/>
      </c>
      <c r="V123" s="5" t="str">
        <f t="shared" si="14"/>
        <v/>
      </c>
      <c r="W123" s="5" t="str">
        <f>IFERROR(VLOOKUP(F123,級段!I$2:J$14,2,FALSE),"")</f>
        <v/>
      </c>
      <c r="X123" s="5" t="str">
        <f t="shared" si="13"/>
        <v>00</v>
      </c>
    </row>
    <row r="124" spans="2:24" ht="14.25" customHeight="1" thickBot="1">
      <c r="B124" s="34">
        <v>120</v>
      </c>
      <c r="C124" s="40"/>
      <c r="D124" s="41"/>
      <c r="E124" s="42"/>
      <c r="F124" s="78"/>
      <c r="G124" s="43"/>
      <c r="H124" s="41"/>
      <c r="I124" s="61" t="str">
        <f>IFERROR(VLOOKUP(L124,'競技区分 (table)'!$A$2:$B$25,2,FALSE),"")</f>
        <v/>
      </c>
      <c r="J124" s="61" t="str">
        <f>IFERROR(VLOOKUP(M124,'競技区分 (table)'!$A$2:$B$25,2,FALSE),"")</f>
        <v/>
      </c>
      <c r="K124" s="18"/>
      <c r="L124" s="48" t="str">
        <f>IF(G124="◯",VLOOKUP($X124,db!$A$2:$C$13,2,FALSE),"")</f>
        <v/>
      </c>
      <c r="M124" s="48" t="str">
        <f>IF(H124="◯",VLOOKUP($X124,db!$A$2:$C$13,3,FALSE),"")</f>
        <v/>
      </c>
      <c r="O124" s="48">
        <f t="shared" si="11"/>
        <v>0</v>
      </c>
      <c r="P124" s="48">
        <f t="shared" si="12"/>
        <v>0</v>
      </c>
      <c r="Q124" s="48" t="str">
        <f t="shared" si="9"/>
        <v/>
      </c>
      <c r="R124" s="57">
        <f t="shared" si="10"/>
        <v>0</v>
      </c>
      <c r="S124" s="57"/>
      <c r="U124" s="5" t="str">
        <f>IFERROR(VLOOKUP(C124,級段!F$2:G$13,2,FALSE),"")</f>
        <v/>
      </c>
      <c r="V124" s="5" t="str">
        <f t="shared" si="14"/>
        <v/>
      </c>
      <c r="W124" s="5" t="str">
        <f>IFERROR(VLOOKUP(F124,級段!I$2:J$14,2,FALSE),"")</f>
        <v/>
      </c>
      <c r="X124" s="5" t="str">
        <f t="shared" si="13"/>
        <v>00</v>
      </c>
    </row>
    <row r="125" spans="2:24" ht="14.25" customHeight="1">
      <c r="B125" s="35"/>
      <c r="C125" s="44"/>
      <c r="D125" s="45"/>
      <c r="E125" s="46"/>
      <c r="F125" s="47"/>
      <c r="G125" s="47"/>
      <c r="H125" s="47"/>
      <c r="I125" s="47"/>
      <c r="J125" s="47"/>
      <c r="L125" s="49"/>
      <c r="M125" s="49"/>
      <c r="O125" s="55">
        <f>COUNTIF(O5:O124,1500)</f>
        <v>0</v>
      </c>
      <c r="P125" s="31">
        <f t="shared" ref="P125:Q125" si="15">COUNTIF(P5:P124,1500)</f>
        <v>0</v>
      </c>
      <c r="Q125" s="31">
        <f t="shared" si="15"/>
        <v>0</v>
      </c>
    </row>
    <row r="126" spans="2:24" ht="24.9" customHeight="1">
      <c r="O126" s="58">
        <f>SUM(O5:O125)</f>
        <v>0</v>
      </c>
      <c r="P126" s="58">
        <f t="shared" ref="P126:Q126" si="16">SUM(P5:P125)</f>
        <v>0</v>
      </c>
      <c r="Q126" s="58">
        <f t="shared" si="16"/>
        <v>0</v>
      </c>
    </row>
    <row r="127" spans="2:24" ht="24.9" customHeight="1">
      <c r="O127" s="31" t="s">
        <v>99</v>
      </c>
      <c r="P127" s="31">
        <f>COUNTIF(E5:E124,"*")</f>
        <v>0</v>
      </c>
      <c r="Q127" s="31" t="s">
        <v>97</v>
      </c>
      <c r="R127" s="31">
        <f>COUNTIF($R$5:$R$124,1)</f>
        <v>0</v>
      </c>
    </row>
    <row r="128" spans="2:24" ht="24.9" customHeight="1">
      <c r="Q128" s="31" t="s">
        <v>98</v>
      </c>
      <c r="R128" s="31">
        <f>COUNTIF($R$5:$R$124,2)</f>
        <v>0</v>
      </c>
    </row>
    <row r="129" ht="24.9" customHeight="1"/>
    <row r="130" ht="24.9" customHeight="1"/>
    <row r="131" ht="24.9" customHeight="1"/>
    <row r="132" ht="24.9" customHeight="1"/>
    <row r="133" ht="24.9" customHeight="1"/>
    <row r="134" ht="24.9" customHeight="1"/>
    <row r="135" ht="24.9" customHeight="1"/>
    <row r="136" ht="24.9" customHeight="1"/>
    <row r="137" ht="24.9" customHeight="1"/>
    <row r="138" ht="24.9" customHeight="1"/>
    <row r="139" ht="24.9" customHeight="1"/>
    <row r="140" ht="24.9" customHeight="1"/>
    <row r="141" ht="24.9" customHeight="1"/>
    <row r="142" ht="24.9" customHeight="1"/>
    <row r="143" ht="24.9" customHeight="1"/>
    <row r="144" ht="24.9" customHeight="1"/>
    <row r="145" ht="24.9" customHeight="1"/>
    <row r="146" ht="24.9" customHeight="1"/>
    <row r="147" ht="24.9" customHeight="1"/>
    <row r="148" ht="24.9" customHeight="1"/>
    <row r="149" ht="24.9" customHeight="1"/>
    <row r="150" ht="24.9" customHeight="1"/>
    <row r="151" ht="24.9" customHeight="1"/>
    <row r="152" ht="24.9" customHeight="1"/>
    <row r="153" ht="24.9" customHeight="1"/>
    <row r="154" ht="24.9" customHeight="1"/>
    <row r="155" ht="24.9" customHeight="1"/>
    <row r="156" ht="24.9" customHeight="1"/>
    <row r="157" ht="24.9" customHeight="1"/>
    <row r="158" ht="24.9" customHeight="1"/>
    <row r="159" ht="24.9" customHeight="1"/>
    <row r="160" ht="24.9" customHeight="1"/>
    <row r="161" ht="24.9" customHeight="1"/>
    <row r="162" ht="24.9" customHeight="1"/>
    <row r="163" ht="24.9" customHeight="1"/>
    <row r="164" ht="24.9" customHeight="1"/>
    <row r="165" ht="24.9" customHeight="1"/>
    <row r="166" ht="24.9" customHeight="1"/>
    <row r="167" ht="24.9" customHeight="1"/>
    <row r="168" ht="24.9" customHeight="1"/>
    <row r="169" ht="24.9" customHeight="1"/>
    <row r="170" ht="24.9" customHeight="1"/>
    <row r="171" ht="24.9" customHeight="1"/>
    <row r="172" ht="24.9" customHeight="1"/>
    <row r="173" ht="24.9" customHeight="1"/>
    <row r="174" ht="24.9" customHeight="1"/>
    <row r="175" ht="24.9" customHeight="1"/>
    <row r="176" ht="24.9" customHeight="1"/>
    <row r="177" ht="24.9" customHeight="1"/>
    <row r="178" ht="24.9" customHeight="1"/>
    <row r="179" ht="24.9" customHeight="1"/>
    <row r="180" ht="24.9" customHeight="1"/>
    <row r="181" ht="24.9" customHeight="1"/>
    <row r="182" ht="24.9" customHeight="1"/>
    <row r="183" ht="24.9" customHeight="1"/>
    <row r="184" ht="24.9" customHeight="1"/>
    <row r="185" ht="24.9" customHeight="1"/>
    <row r="186" ht="24.9" customHeight="1"/>
    <row r="187" ht="24.9" customHeight="1"/>
    <row r="188" ht="24.9" customHeight="1"/>
    <row r="189" ht="24.9" customHeight="1"/>
    <row r="190" ht="24.9" customHeight="1"/>
    <row r="191" ht="24.9" customHeight="1"/>
    <row r="192" ht="24.9" customHeight="1"/>
    <row r="193" ht="24.9" customHeight="1"/>
    <row r="194" ht="24.9" customHeight="1"/>
    <row r="195" ht="24.9" customHeight="1"/>
    <row r="196" ht="24.9" customHeight="1"/>
    <row r="197" ht="24.9" customHeight="1"/>
    <row r="198" ht="24.9" customHeight="1"/>
    <row r="199" ht="24.9" customHeight="1"/>
    <row r="200" ht="24.9" customHeight="1"/>
    <row r="201" ht="24.9" customHeight="1"/>
    <row r="202" ht="24.9" customHeight="1"/>
    <row r="203" ht="24.9" customHeight="1"/>
    <row r="204" ht="24.9" customHeight="1"/>
  </sheetData>
  <sheetProtection algorithmName="SHA-512" hashValue="+aION5eXulG2K3+FMJoysav1+tMoPxcTD5fUbV52wdRKtOK/GVMPsJcDfS911Rjt50hz909FoB3zVlImuyzERA==" saltValue="RVVbySILopQRjJAH0bTHyQ==" spinCount="100000" sheet="1" objects="1" scenarios="1"/>
  <mergeCells count="2">
    <mergeCell ref="B2:C2"/>
    <mergeCell ref="D2:E2"/>
  </mergeCells>
  <phoneticPr fontId="1"/>
  <dataValidations count="2">
    <dataValidation type="list" allowBlank="1" showInputMessage="1" showErrorMessage="1" sqref="D5:D124" xr:uid="{00000000-0002-0000-0200-000000000000}">
      <formula1>"男,女"</formula1>
    </dataValidation>
    <dataValidation type="list" allowBlank="1" showInputMessage="1" showErrorMessage="1" sqref="G5:H124" xr:uid="{00000000-0002-0000-0200-000001000000}">
      <formula1>"◯"</formula1>
    </dataValidation>
  </dataValidations>
  <printOptions horizontalCentered="1" verticalCentered="1"/>
  <pageMargins left="0.70866141732283472" right="0.70866141732283472" top="0.39370078740157483" bottom="0.35433070866141736" header="0.31496062992125984" footer="0.31496062992125984"/>
  <pageSetup paperSize="9" orientation="portrait" horizontalDpi="4294967293"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級段!$C$4:$C$9</xm:f>
          </x14:formula1>
          <xm:sqref>C5:C124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W25"/>
  <sheetViews>
    <sheetView zoomScale="85" zoomScaleNormal="85" workbookViewId="0">
      <selection activeCell="D29" sqref="D29"/>
    </sheetView>
  </sheetViews>
  <sheetFormatPr defaultRowHeight="13.2"/>
  <cols>
    <col min="1" max="1" width="3.6640625" style="4" customWidth="1"/>
    <col min="2" max="2" width="35" style="2" customWidth="1"/>
    <col min="3" max="3" width="3.33203125" customWidth="1"/>
    <col min="4" max="4" width="33.109375" customWidth="1"/>
    <col min="5" max="6" width="3.33203125" customWidth="1"/>
    <col min="7" max="16" width="4.21875" customWidth="1"/>
    <col min="17" max="18" width="5.6640625" customWidth="1"/>
    <col min="19" max="19" width="30.6640625" style="2" hidden="1" customWidth="1"/>
    <col min="20" max="21" width="18.88671875" hidden="1" customWidth="1"/>
    <col min="22" max="22" width="5.6640625" hidden="1" customWidth="1"/>
    <col min="23" max="23" width="25.109375" hidden="1" customWidth="1"/>
    <col min="24" max="29" width="5.6640625" customWidth="1"/>
    <col min="30" max="39" width="9" customWidth="1"/>
  </cols>
  <sheetData>
    <row r="1" spans="1:23" ht="14.25" customHeight="1">
      <c r="A1" s="3" t="s">
        <v>3</v>
      </c>
      <c r="B1" s="3" t="s">
        <v>42</v>
      </c>
      <c r="G1" s="1"/>
      <c r="H1" s="1"/>
      <c r="I1" s="1"/>
      <c r="J1" s="1"/>
      <c r="K1" s="1"/>
      <c r="L1" s="1"/>
      <c r="M1" s="1"/>
      <c r="N1" s="1"/>
      <c r="O1" s="1"/>
      <c r="P1" s="1"/>
      <c r="S1" s="3" t="s">
        <v>69</v>
      </c>
    </row>
    <row r="2" spans="1:23" ht="14.25" customHeight="1">
      <c r="A2" s="3">
        <v>1</v>
      </c>
      <c r="B2" s="62" t="s">
        <v>136</v>
      </c>
      <c r="D2" t="str">
        <f>CONCATENATE(A2,"　",B2)</f>
        <v>1　小学１年男子形</v>
      </c>
      <c r="S2" s="13" t="s">
        <v>70</v>
      </c>
      <c r="T2" t="s">
        <v>71</v>
      </c>
      <c r="W2" t="str">
        <f>CONCATENATE(S2,"　",T2,"　",U2)</f>
        <v>幼年形　年中男女混合　</v>
      </c>
    </row>
    <row r="3" spans="1:23" ht="14.25" customHeight="1">
      <c r="A3" s="3">
        <f>+A2+1</f>
        <v>2</v>
      </c>
      <c r="B3" s="62" t="s">
        <v>137</v>
      </c>
      <c r="D3" t="str">
        <f t="shared" ref="D3:D24" si="0">CONCATENATE(A3,"　",B3)</f>
        <v>2　小学２年男子形</v>
      </c>
      <c r="S3" s="13" t="s">
        <v>70</v>
      </c>
      <c r="T3" t="s">
        <v>72</v>
      </c>
      <c r="W3" t="str">
        <f t="shared" ref="W3:W24" si="1">CONCATENATE(S3,"　",T3,"　",U3)</f>
        <v>幼年形　年長男女混合　</v>
      </c>
    </row>
    <row r="4" spans="1:23" ht="13.8" customHeight="1">
      <c r="A4" s="3">
        <f t="shared" ref="A4:A25" si="2">+A3+1</f>
        <v>3</v>
      </c>
      <c r="B4" s="62" t="s">
        <v>138</v>
      </c>
      <c r="D4" t="str">
        <f t="shared" ref="D4" si="3">CONCATENATE(A4,"　",B4)</f>
        <v>3　小学３年男子形</v>
      </c>
      <c r="S4" s="13" t="s">
        <v>70</v>
      </c>
      <c r="T4" t="s">
        <v>72</v>
      </c>
      <c r="W4" t="str">
        <f t="shared" ref="W4" si="4">CONCATENATE(S4,"　",T4,"　",U4)</f>
        <v>幼年形　年長男女混合　</v>
      </c>
    </row>
    <row r="5" spans="1:23" ht="14.25" customHeight="1">
      <c r="A5" s="3">
        <f t="shared" si="2"/>
        <v>4</v>
      </c>
      <c r="B5" s="62" t="s">
        <v>139</v>
      </c>
      <c r="D5" t="str">
        <f t="shared" si="0"/>
        <v>4　小学４年男子形</v>
      </c>
      <c r="S5" s="13" t="s">
        <v>73</v>
      </c>
      <c r="T5" t="s">
        <v>74</v>
      </c>
      <c r="U5" t="s">
        <v>66</v>
      </c>
      <c r="W5" t="str">
        <f t="shared" si="1"/>
        <v>小１・２年形　無級～８級　男女混合</v>
      </c>
    </row>
    <row r="6" spans="1:23" ht="14.25" customHeight="1">
      <c r="A6" s="3">
        <f t="shared" si="2"/>
        <v>5</v>
      </c>
      <c r="B6" s="62" t="s">
        <v>140</v>
      </c>
      <c r="D6" t="str">
        <f t="shared" si="0"/>
        <v>5　小学５年男子形</v>
      </c>
      <c r="R6" s="19"/>
      <c r="S6" s="13" t="s">
        <v>75</v>
      </c>
      <c r="T6" t="s">
        <v>76</v>
      </c>
      <c r="U6" t="s">
        <v>67</v>
      </c>
      <c r="W6" t="str">
        <f t="shared" si="1"/>
        <v>小１年形　３級～有段　男子</v>
      </c>
    </row>
    <row r="7" spans="1:23" ht="14.25" customHeight="1">
      <c r="A7" s="3">
        <f t="shared" si="2"/>
        <v>6</v>
      </c>
      <c r="B7" s="62" t="s">
        <v>141</v>
      </c>
      <c r="D7" t="str">
        <f t="shared" ref="D7" si="5">CONCATENATE(A7,"　",B7)</f>
        <v>6　小学６年男子形</v>
      </c>
      <c r="S7" s="13" t="s">
        <v>73</v>
      </c>
      <c r="T7" t="s">
        <v>74</v>
      </c>
      <c r="U7" t="s">
        <v>66</v>
      </c>
      <c r="W7" t="str">
        <f t="shared" ref="W7" si="6">CONCATENATE(S7,"　",T7,"　",U7)</f>
        <v>小１・２年形　無級～８級　男女混合</v>
      </c>
    </row>
    <row r="8" spans="1:23" ht="14.25" customHeight="1">
      <c r="A8" s="3">
        <f t="shared" si="2"/>
        <v>7</v>
      </c>
      <c r="B8" s="74" t="s">
        <v>142</v>
      </c>
      <c r="D8" t="str">
        <f t="shared" si="0"/>
        <v>7　小学１年女子形</v>
      </c>
      <c r="R8" s="19"/>
      <c r="S8" s="13" t="s">
        <v>75</v>
      </c>
      <c r="T8" t="s">
        <v>77</v>
      </c>
      <c r="U8" t="s">
        <v>68</v>
      </c>
      <c r="W8" t="str">
        <f t="shared" si="1"/>
        <v>小１年形　３級～有段　女子</v>
      </c>
    </row>
    <row r="9" spans="1:23" ht="14.25" customHeight="1">
      <c r="A9" s="3">
        <f t="shared" si="2"/>
        <v>8</v>
      </c>
      <c r="B9" s="74" t="s">
        <v>143</v>
      </c>
      <c r="D9" t="str">
        <f t="shared" ref="D9" si="7">CONCATENATE(A9,"　",B9)</f>
        <v>8　小学２年女子形</v>
      </c>
      <c r="S9" s="13" t="s">
        <v>73</v>
      </c>
      <c r="T9" t="s">
        <v>74</v>
      </c>
      <c r="U9" t="s">
        <v>66</v>
      </c>
      <c r="W9" t="str">
        <f t="shared" ref="W9" si="8">CONCATENATE(S9,"　",T9,"　",U9)</f>
        <v>小１・２年形　無級～８級　男女混合</v>
      </c>
    </row>
    <row r="10" spans="1:23" ht="14.25" customHeight="1">
      <c r="A10" s="3">
        <f t="shared" si="2"/>
        <v>9</v>
      </c>
      <c r="B10" s="74" t="s">
        <v>144</v>
      </c>
      <c r="D10" t="str">
        <f t="shared" si="0"/>
        <v>9　小学３年女子形</v>
      </c>
      <c r="R10" s="19"/>
      <c r="S10" s="13" t="s">
        <v>78</v>
      </c>
      <c r="T10" t="s">
        <v>77</v>
      </c>
      <c r="U10" t="s">
        <v>67</v>
      </c>
      <c r="W10" t="str">
        <f t="shared" si="1"/>
        <v>小２年形　３級～有段　男子</v>
      </c>
    </row>
    <row r="11" spans="1:23" ht="14.25" customHeight="1">
      <c r="A11" s="3">
        <f t="shared" si="2"/>
        <v>10</v>
      </c>
      <c r="B11" s="74" t="s">
        <v>145</v>
      </c>
      <c r="D11" t="str">
        <f t="shared" ref="D11" si="9">CONCATENATE(A11,"　",B11)</f>
        <v>10　小学４年女子形</v>
      </c>
      <c r="S11" s="13" t="s">
        <v>73</v>
      </c>
      <c r="T11" t="s">
        <v>74</v>
      </c>
      <c r="U11" t="s">
        <v>66</v>
      </c>
      <c r="W11" t="str">
        <f t="shared" ref="W11" si="10">CONCATENATE(S11,"　",T11,"　",U11)</f>
        <v>小１・２年形　無級～８級　男女混合</v>
      </c>
    </row>
    <row r="12" spans="1:23" ht="13.8" customHeight="1">
      <c r="A12" s="3">
        <f t="shared" si="2"/>
        <v>11</v>
      </c>
      <c r="B12" s="74" t="s">
        <v>146</v>
      </c>
      <c r="D12" t="str">
        <f t="shared" si="0"/>
        <v>11　小学５年女子形</v>
      </c>
      <c r="R12" s="19"/>
      <c r="S12" s="13" t="s">
        <v>78</v>
      </c>
      <c r="T12" t="s">
        <v>77</v>
      </c>
      <c r="U12" t="s">
        <v>68</v>
      </c>
      <c r="W12" t="str">
        <f t="shared" si="1"/>
        <v>小２年形　３級～有段　女子</v>
      </c>
    </row>
    <row r="13" spans="1:23" ht="14.25" customHeight="1">
      <c r="A13" s="3">
        <f t="shared" si="2"/>
        <v>12</v>
      </c>
      <c r="B13" s="74" t="s">
        <v>147</v>
      </c>
      <c r="D13" t="str">
        <f t="shared" si="0"/>
        <v>12　小学６年女子形</v>
      </c>
      <c r="R13" s="19"/>
      <c r="S13" s="13" t="s">
        <v>79</v>
      </c>
      <c r="T13" t="s">
        <v>74</v>
      </c>
      <c r="U13" t="s">
        <v>66</v>
      </c>
      <c r="W13" t="str">
        <f t="shared" si="1"/>
        <v>小３・４年形　無級～８級　男女混合</v>
      </c>
    </row>
    <row r="14" spans="1:23" ht="14.25" customHeight="1">
      <c r="A14" s="3">
        <f t="shared" si="2"/>
        <v>13</v>
      </c>
      <c r="B14" s="75" t="s">
        <v>148</v>
      </c>
      <c r="D14" t="str">
        <f t="shared" si="0"/>
        <v>13　小学１年男子組手</v>
      </c>
      <c r="S14" s="13" t="s">
        <v>80</v>
      </c>
      <c r="T14" t="s">
        <v>77</v>
      </c>
      <c r="U14" t="s">
        <v>67</v>
      </c>
      <c r="W14" t="str">
        <f t="shared" si="1"/>
        <v>小３年形　３級～有段　男子</v>
      </c>
    </row>
    <row r="15" spans="1:23" ht="14.25" customHeight="1">
      <c r="A15" s="3">
        <f t="shared" si="2"/>
        <v>14</v>
      </c>
      <c r="B15" s="75" t="s">
        <v>149</v>
      </c>
      <c r="D15" t="str">
        <f t="shared" ref="D15" si="11">CONCATENATE(A15,"　",B15)</f>
        <v>14　小学２年男子組手</v>
      </c>
      <c r="R15" s="19"/>
      <c r="S15" s="13" t="s">
        <v>79</v>
      </c>
      <c r="T15" t="s">
        <v>74</v>
      </c>
      <c r="U15" t="s">
        <v>66</v>
      </c>
      <c r="W15" t="str">
        <f t="shared" ref="W15" si="12">CONCATENATE(S15,"　",T15,"　",U15)</f>
        <v>小３・４年形　無級～８級　男女混合</v>
      </c>
    </row>
    <row r="16" spans="1:23" ht="14.25" customHeight="1">
      <c r="A16" s="3">
        <f t="shared" si="2"/>
        <v>15</v>
      </c>
      <c r="B16" s="75" t="s">
        <v>150</v>
      </c>
      <c r="D16" t="str">
        <f t="shared" si="0"/>
        <v>15　小学３年男子組手</v>
      </c>
      <c r="S16" s="13" t="s">
        <v>80</v>
      </c>
      <c r="T16" t="s">
        <v>77</v>
      </c>
      <c r="U16" t="s">
        <v>68</v>
      </c>
      <c r="W16" t="str">
        <f t="shared" si="1"/>
        <v>小３年形　３級～有段　女子</v>
      </c>
    </row>
    <row r="17" spans="1:23" ht="14.25" customHeight="1">
      <c r="A17" s="3">
        <f t="shared" si="2"/>
        <v>16</v>
      </c>
      <c r="B17" s="75" t="s">
        <v>151</v>
      </c>
      <c r="D17" t="str">
        <f t="shared" ref="D17" si="13">CONCATENATE(A17,"　",B17)</f>
        <v>16　小学４年男子組手</v>
      </c>
      <c r="R17" s="19"/>
      <c r="S17" s="13" t="s">
        <v>79</v>
      </c>
      <c r="T17" t="s">
        <v>74</v>
      </c>
      <c r="U17" t="s">
        <v>66</v>
      </c>
      <c r="W17" t="str">
        <f t="shared" ref="W17" si="14">CONCATENATE(S17,"　",T17,"　",U17)</f>
        <v>小３・４年形　無級～８級　男女混合</v>
      </c>
    </row>
    <row r="18" spans="1:23" ht="14.25" customHeight="1">
      <c r="A18" s="3">
        <f t="shared" si="2"/>
        <v>17</v>
      </c>
      <c r="B18" s="75" t="s">
        <v>152</v>
      </c>
      <c r="D18" t="str">
        <f t="shared" si="0"/>
        <v>17　小学５年男子組手</v>
      </c>
      <c r="S18" s="13" t="s">
        <v>81</v>
      </c>
      <c r="T18" t="s">
        <v>77</v>
      </c>
      <c r="U18" t="s">
        <v>67</v>
      </c>
      <c r="W18" t="str">
        <f t="shared" si="1"/>
        <v>小４年形　３級～有段　男子</v>
      </c>
    </row>
    <row r="19" spans="1:23" ht="14.25" customHeight="1">
      <c r="A19" s="3">
        <f t="shared" si="2"/>
        <v>18</v>
      </c>
      <c r="B19" s="75" t="s">
        <v>153</v>
      </c>
      <c r="D19" t="str">
        <f t="shared" ref="D19" si="15">CONCATENATE(A19,"　",B19)</f>
        <v>18　小学６年男子組手</v>
      </c>
      <c r="R19" s="19"/>
      <c r="S19" s="13" t="s">
        <v>79</v>
      </c>
      <c r="T19" t="s">
        <v>74</v>
      </c>
      <c r="U19" t="s">
        <v>66</v>
      </c>
      <c r="W19" t="str">
        <f t="shared" ref="W19" si="16">CONCATENATE(S19,"　",T19,"　",U19)</f>
        <v>小３・４年形　無級～８級　男女混合</v>
      </c>
    </row>
    <row r="20" spans="1:23" ht="14.25" customHeight="1">
      <c r="A20" s="3">
        <f t="shared" si="2"/>
        <v>19</v>
      </c>
      <c r="B20" s="76" t="s">
        <v>154</v>
      </c>
      <c r="D20" t="str">
        <f t="shared" si="0"/>
        <v>19　小学１年女子組手</v>
      </c>
      <c r="S20" s="13" t="s">
        <v>81</v>
      </c>
      <c r="T20" t="s">
        <v>77</v>
      </c>
      <c r="U20" t="s">
        <v>68</v>
      </c>
      <c r="W20" t="str">
        <f t="shared" si="1"/>
        <v>小４年形　３級～有段　女子</v>
      </c>
    </row>
    <row r="21" spans="1:23" ht="14.25" customHeight="1">
      <c r="A21" s="3">
        <f t="shared" si="2"/>
        <v>20</v>
      </c>
      <c r="B21" s="76" t="s">
        <v>155</v>
      </c>
      <c r="D21" t="str">
        <f t="shared" si="0"/>
        <v>20　小学２年女子組手</v>
      </c>
      <c r="S21" s="13" t="s">
        <v>82</v>
      </c>
      <c r="T21" t="s">
        <v>83</v>
      </c>
      <c r="U21" t="s">
        <v>66</v>
      </c>
      <c r="W21" t="str">
        <f t="shared" si="1"/>
        <v>小５・６年形　無級～４級　男女混合</v>
      </c>
    </row>
    <row r="22" spans="1:23" ht="14.25" customHeight="1">
      <c r="A22" s="3">
        <f t="shared" si="2"/>
        <v>21</v>
      </c>
      <c r="B22" s="76" t="s">
        <v>156</v>
      </c>
      <c r="D22" t="str">
        <f t="shared" si="0"/>
        <v>21　小学３年女子組手</v>
      </c>
      <c r="S22" s="13" t="s">
        <v>84</v>
      </c>
      <c r="T22" t="s">
        <v>77</v>
      </c>
      <c r="U22" t="s">
        <v>67</v>
      </c>
      <c r="W22" t="str">
        <f t="shared" si="1"/>
        <v>小５年形　３級～有段　男子</v>
      </c>
    </row>
    <row r="23" spans="1:23" ht="14.25" customHeight="1">
      <c r="A23" s="3">
        <f t="shared" si="2"/>
        <v>22</v>
      </c>
      <c r="B23" s="76" t="s">
        <v>157</v>
      </c>
      <c r="D23" t="str">
        <f t="shared" ref="D23" si="17">CONCATENATE(A23,"　",B23)</f>
        <v>22　小学４年女子組手</v>
      </c>
      <c r="S23" s="13" t="s">
        <v>82</v>
      </c>
      <c r="T23" t="s">
        <v>83</v>
      </c>
      <c r="U23" t="s">
        <v>66</v>
      </c>
      <c r="W23" t="str">
        <f t="shared" ref="W23" si="18">CONCATENATE(S23,"　",T23,"　",U23)</f>
        <v>小５・６年形　無級～４級　男女混合</v>
      </c>
    </row>
    <row r="24" spans="1:23" ht="14.25" customHeight="1">
      <c r="A24" s="3">
        <f t="shared" si="2"/>
        <v>23</v>
      </c>
      <c r="B24" s="76" t="s">
        <v>158</v>
      </c>
      <c r="D24" t="str">
        <f t="shared" si="0"/>
        <v>23　小学５年女子組手</v>
      </c>
      <c r="S24" s="13" t="s">
        <v>84</v>
      </c>
      <c r="T24" t="s">
        <v>77</v>
      </c>
      <c r="U24" t="s">
        <v>68</v>
      </c>
      <c r="W24" t="str">
        <f t="shared" si="1"/>
        <v>小５年形　３級～有段　女子</v>
      </c>
    </row>
    <row r="25" spans="1:23" ht="14.25" customHeight="1">
      <c r="A25" s="3">
        <f t="shared" si="2"/>
        <v>24</v>
      </c>
      <c r="B25" s="76" t="s">
        <v>159</v>
      </c>
      <c r="D25" t="str">
        <f t="shared" ref="D25" si="19">CONCATENATE(A25,"　",B25)</f>
        <v>24　小学６年女子組手</v>
      </c>
      <c r="S25" s="13" t="s">
        <v>82</v>
      </c>
      <c r="T25" t="s">
        <v>83</v>
      </c>
      <c r="U25" t="s">
        <v>66</v>
      </c>
      <c r="W25" t="str">
        <f t="shared" ref="W25" si="20">CONCATENATE(S25,"　",T25,"　",U25)</f>
        <v>小５・６年形　無級～４級　男女混合</v>
      </c>
    </row>
  </sheetData>
  <sheetProtection algorithmName="SHA-512" hashValue="2TyGfs8ojqbBjzjbjQ3FuGyFDiUey00Zr6P0dtwR5PqlwyrLdusRrpFo5EKHTuq/yxPdyTFEXOQr4WLrIzo0RQ==" saltValue="e7kGL5nlAsR04rjQockwxw==" spinCount="100000" sheet="1" objects="1" scenarios="1"/>
  <phoneticPr fontId="1"/>
  <pageMargins left="0.59055118110236227" right="0.59055118110236227" top="0.45275590551181105" bottom="0.37401574803149606"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L123"/>
  <sheetViews>
    <sheetView workbookViewId="0"/>
  </sheetViews>
  <sheetFormatPr defaultRowHeight="13.2"/>
  <cols>
    <col min="1" max="1" width="4" customWidth="1"/>
    <col min="2" max="2" width="5.109375" customWidth="1"/>
    <col min="4" max="4" width="7" customWidth="1"/>
    <col min="5" max="5" width="15.88671875" customWidth="1"/>
    <col min="6" max="6" width="16.33203125" customWidth="1"/>
    <col min="7" max="8" width="8.88671875" customWidth="1"/>
    <col min="9" max="9" width="20.21875" customWidth="1"/>
    <col min="10" max="10" width="3.77734375" customWidth="1"/>
    <col min="11" max="12" width="34.88671875" customWidth="1"/>
  </cols>
  <sheetData>
    <row r="1" spans="2:12">
      <c r="C1">
        <f>+申込書表紙!E3</f>
        <v>0</v>
      </c>
      <c r="D1">
        <f>+申込書表紙!M3</f>
        <v>0</v>
      </c>
      <c r="E1" s="83">
        <f>+申込書表紙!E5</f>
        <v>0</v>
      </c>
      <c r="F1" s="83">
        <f>+申込書表紙!H5</f>
        <v>0</v>
      </c>
      <c r="G1" s="83">
        <f>+申込書表紙!K5</f>
        <v>0</v>
      </c>
      <c r="H1" s="83">
        <f>+申込書表紙!N5</f>
        <v>0</v>
      </c>
      <c r="I1" s="83">
        <f>+申込書表紙!O6</f>
        <v>0</v>
      </c>
      <c r="K1">
        <f>IF(I1&lt;&gt;0,$I$1,$C$1)</f>
        <v>0</v>
      </c>
      <c r="L1">
        <f>申込書表紙!E49</f>
        <v>0</v>
      </c>
    </row>
    <row r="2" spans="2:12">
      <c r="B2" t="s">
        <v>3</v>
      </c>
      <c r="C2" s="1" t="s">
        <v>44</v>
      </c>
      <c r="D2" s="1" t="s">
        <v>17</v>
      </c>
      <c r="E2" s="1" t="s">
        <v>45</v>
      </c>
      <c r="F2" s="1" t="s">
        <v>160</v>
      </c>
      <c r="G2" s="1" t="s">
        <v>40</v>
      </c>
      <c r="H2" s="1" t="s">
        <v>41</v>
      </c>
      <c r="I2" s="1" t="s">
        <v>54</v>
      </c>
      <c r="J2" s="1"/>
      <c r="K2" s="1" t="s">
        <v>40</v>
      </c>
      <c r="L2" s="1" t="s">
        <v>41</v>
      </c>
    </row>
    <row r="3" spans="2:12">
      <c r="B3">
        <v>1</v>
      </c>
      <c r="C3" s="1" t="str">
        <f>IF('申込書 参加選手'!C5&lt;&gt;"",+'申込書 参加選手'!C5,"")</f>
        <v/>
      </c>
      <c r="D3" s="1" t="str">
        <f>IF('申込書 参加選手'!D5&lt;&gt;"",+'申込書 参加選手'!D5,"")</f>
        <v/>
      </c>
      <c r="E3" s="1" t="str">
        <f>IF('申込書 参加選手'!E5&lt;&gt;"",+'申込書 参加選手'!E5,"")</f>
        <v/>
      </c>
      <c r="F3" s="1" t="str">
        <f>IF('申込書 参加選手'!F5&lt;&gt;"",+'申込書 参加選手'!F5,"")</f>
        <v/>
      </c>
      <c r="G3" s="1" t="str">
        <f>IF('申込書 参加選手'!C5&lt;&gt;"",'申込書 参加選手'!L5,"")</f>
        <v/>
      </c>
      <c r="H3" s="1" t="str">
        <f>IF('申込書 参加選手'!C5&lt;&gt;"",'申込書 参加選手'!M5,"")</f>
        <v/>
      </c>
      <c r="I3" t="str">
        <f>IF(C3&lt;&gt;"",$K$1,"")</f>
        <v/>
      </c>
      <c r="K3" t="str">
        <f>IF(G3&lt;&gt;"",VLOOKUP(G3,'競技区分 (table)'!$A$2:$B$25,2,FALSE),"")</f>
        <v/>
      </c>
      <c r="L3" t="str">
        <f>IF(H3&lt;&gt;"",VLOOKUP(H3,'競技区分 (table)'!$A$2:$B$25,2,FALSE),"")</f>
        <v/>
      </c>
    </row>
    <row r="4" spans="2:12">
      <c r="B4">
        <v>2</v>
      </c>
      <c r="C4" s="1" t="str">
        <f>IF('申込書 参加選手'!C6&lt;&gt;"",+'申込書 参加選手'!C6,"")</f>
        <v/>
      </c>
      <c r="D4" s="1" t="str">
        <f>IF('申込書 参加選手'!D6&lt;&gt;"",+'申込書 参加選手'!D6,"")</f>
        <v/>
      </c>
      <c r="E4" s="1" t="str">
        <f>IF('申込書 参加選手'!E6&lt;&gt;"",+'申込書 参加選手'!E6,"")</f>
        <v/>
      </c>
      <c r="F4" s="1" t="str">
        <f>IF('申込書 参加選手'!F6&lt;&gt;"",+'申込書 参加選手'!F6,"")</f>
        <v/>
      </c>
      <c r="G4" s="1" t="str">
        <f>IF('申込書 参加選手'!C6&lt;&gt;"",'申込書 参加選手'!L6,"")</f>
        <v/>
      </c>
      <c r="H4" s="1" t="str">
        <f>IF('申込書 参加選手'!C6&lt;&gt;"",'申込書 参加選手'!M6,"")</f>
        <v/>
      </c>
      <c r="I4" t="str">
        <f t="shared" ref="I4:I67" si="0">IF(C4&lt;&gt;"",$K$1,"")</f>
        <v/>
      </c>
      <c r="K4" t="str">
        <f>IF(G4&lt;&gt;"",VLOOKUP(G4,'競技区分 (table)'!$A$2:$B$25,2,FALSE),"")</f>
        <v/>
      </c>
      <c r="L4" t="str">
        <f>IF(H4&lt;&gt;"",VLOOKUP(H4,'競技区分 (table)'!$A$2:$B$25,2,FALSE),"")</f>
        <v/>
      </c>
    </row>
    <row r="5" spans="2:12">
      <c r="B5">
        <v>3</v>
      </c>
      <c r="C5" s="1" t="str">
        <f>IF('申込書 参加選手'!C7&lt;&gt;"",+'申込書 参加選手'!C7,"")</f>
        <v/>
      </c>
      <c r="D5" s="1" t="str">
        <f>IF('申込書 参加選手'!D7&lt;&gt;"",+'申込書 参加選手'!D7,"")</f>
        <v/>
      </c>
      <c r="E5" s="1" t="str">
        <f>IF('申込書 参加選手'!E7&lt;&gt;"",+'申込書 参加選手'!E7,"")</f>
        <v/>
      </c>
      <c r="F5" s="1" t="str">
        <f>IF('申込書 参加選手'!F7&lt;&gt;"",+'申込書 参加選手'!F7,"")</f>
        <v/>
      </c>
      <c r="G5" s="1" t="str">
        <f>IF('申込書 参加選手'!C7&lt;&gt;"",'申込書 参加選手'!L7,"")</f>
        <v/>
      </c>
      <c r="H5" s="1" t="str">
        <f>IF('申込書 参加選手'!C7&lt;&gt;"",'申込書 参加選手'!M7,"")</f>
        <v/>
      </c>
      <c r="I5" t="str">
        <f t="shared" si="0"/>
        <v/>
      </c>
      <c r="K5" t="str">
        <f>IF(G5&lt;&gt;"",VLOOKUP(G5,'競技区分 (table)'!$A$2:$B$25,2,FALSE),"")</f>
        <v/>
      </c>
      <c r="L5" t="str">
        <f>IF(H5&lt;&gt;"",VLOOKUP(H5,'競技区分 (table)'!$A$2:$B$25,2,FALSE),"")</f>
        <v/>
      </c>
    </row>
    <row r="6" spans="2:12">
      <c r="B6">
        <v>4</v>
      </c>
      <c r="C6" s="1" t="str">
        <f>IF('申込書 参加選手'!C8&lt;&gt;"",+'申込書 参加選手'!C8,"")</f>
        <v/>
      </c>
      <c r="D6" s="1" t="str">
        <f>IF('申込書 参加選手'!D8&lt;&gt;"",+'申込書 参加選手'!D8,"")</f>
        <v/>
      </c>
      <c r="E6" s="1" t="str">
        <f>IF('申込書 参加選手'!E8&lt;&gt;"",+'申込書 参加選手'!E8,"")</f>
        <v/>
      </c>
      <c r="F6" s="1" t="str">
        <f>IF('申込書 参加選手'!F8&lt;&gt;"",+'申込書 参加選手'!F8,"")</f>
        <v/>
      </c>
      <c r="G6" s="1" t="str">
        <f>IF('申込書 参加選手'!C8&lt;&gt;"",'申込書 参加選手'!L8,"")</f>
        <v/>
      </c>
      <c r="H6" s="1" t="str">
        <f>IF('申込書 参加選手'!C8&lt;&gt;"",'申込書 参加選手'!M8,"")</f>
        <v/>
      </c>
      <c r="I6" t="str">
        <f t="shared" si="0"/>
        <v/>
      </c>
      <c r="K6" t="str">
        <f>IF(G6&lt;&gt;"",VLOOKUP(G6,'競技区分 (table)'!$A$2:$B$25,2,FALSE),"")</f>
        <v/>
      </c>
      <c r="L6" t="str">
        <f>IF(H6&lt;&gt;"",VLOOKUP(H6,'競技区分 (table)'!$A$2:$B$25,2,FALSE),"")</f>
        <v/>
      </c>
    </row>
    <row r="7" spans="2:12">
      <c r="B7">
        <v>5</v>
      </c>
      <c r="C7" s="1" t="str">
        <f>IF('申込書 参加選手'!C9&lt;&gt;"",+'申込書 参加選手'!C9,"")</f>
        <v/>
      </c>
      <c r="D7" s="1" t="str">
        <f>IF('申込書 参加選手'!D9&lt;&gt;"",+'申込書 参加選手'!D9,"")</f>
        <v/>
      </c>
      <c r="E7" s="1" t="str">
        <f>IF('申込書 参加選手'!E9&lt;&gt;"",+'申込書 参加選手'!E9,"")</f>
        <v/>
      </c>
      <c r="F7" s="1" t="str">
        <f>IF('申込書 参加選手'!F9&lt;&gt;"",+'申込書 参加選手'!F9,"")</f>
        <v/>
      </c>
      <c r="G7" s="1" t="str">
        <f>IF('申込書 参加選手'!C9&lt;&gt;"",'申込書 参加選手'!L9,"")</f>
        <v/>
      </c>
      <c r="H7" s="1" t="str">
        <f>IF('申込書 参加選手'!C9&lt;&gt;"",'申込書 参加選手'!M9,"")</f>
        <v/>
      </c>
      <c r="I7" t="str">
        <f t="shared" si="0"/>
        <v/>
      </c>
      <c r="K7" t="str">
        <f>IF(G7&lt;&gt;"",VLOOKUP(G7,'競技区分 (table)'!$A$2:$B$25,2,FALSE),"")</f>
        <v/>
      </c>
      <c r="L7" t="str">
        <f>IF(H7&lt;&gt;"",VLOOKUP(H7,'競技区分 (table)'!$A$2:$B$25,2,FALSE),"")</f>
        <v/>
      </c>
    </row>
    <row r="8" spans="2:12">
      <c r="B8">
        <v>6</v>
      </c>
      <c r="C8" s="1" t="str">
        <f>IF('申込書 参加選手'!C10&lt;&gt;"",+'申込書 参加選手'!C10,"")</f>
        <v/>
      </c>
      <c r="D8" s="1" t="str">
        <f>IF('申込書 参加選手'!D10&lt;&gt;"",+'申込書 参加選手'!D10,"")</f>
        <v/>
      </c>
      <c r="E8" s="1" t="str">
        <f>IF('申込書 参加選手'!E10&lt;&gt;"",+'申込書 参加選手'!E10,"")</f>
        <v/>
      </c>
      <c r="F8" s="1" t="str">
        <f>IF('申込書 参加選手'!F10&lt;&gt;"",+'申込書 参加選手'!F10,"")</f>
        <v/>
      </c>
      <c r="G8" s="1" t="str">
        <f>IF('申込書 参加選手'!C10&lt;&gt;"",'申込書 参加選手'!L10,"")</f>
        <v/>
      </c>
      <c r="H8" s="1" t="str">
        <f>IF('申込書 参加選手'!C10&lt;&gt;"",'申込書 参加選手'!M10,"")</f>
        <v/>
      </c>
      <c r="I8" t="str">
        <f t="shared" si="0"/>
        <v/>
      </c>
      <c r="K8" t="str">
        <f>IF(G8&lt;&gt;"",VLOOKUP(G8,'競技区分 (table)'!$A$2:$B$25,2,FALSE),"")</f>
        <v/>
      </c>
      <c r="L8" t="str">
        <f>IF(H8&lt;&gt;"",VLOOKUP(H8,'競技区分 (table)'!$A$2:$B$25,2,FALSE),"")</f>
        <v/>
      </c>
    </row>
    <row r="9" spans="2:12">
      <c r="B9">
        <v>7</v>
      </c>
      <c r="C9" s="1" t="str">
        <f>IF('申込書 参加選手'!C11&lt;&gt;"",+'申込書 参加選手'!C11,"")</f>
        <v/>
      </c>
      <c r="D9" s="1" t="str">
        <f>IF('申込書 参加選手'!D11&lt;&gt;"",+'申込書 参加選手'!D11,"")</f>
        <v/>
      </c>
      <c r="E9" s="1" t="str">
        <f>IF('申込書 参加選手'!E11&lt;&gt;"",+'申込書 参加選手'!E11,"")</f>
        <v/>
      </c>
      <c r="F9" s="1" t="str">
        <f>IF('申込書 参加選手'!F11&lt;&gt;"",+'申込書 参加選手'!F11,"")</f>
        <v/>
      </c>
      <c r="G9" s="1" t="str">
        <f>IF('申込書 参加選手'!C11&lt;&gt;"",'申込書 参加選手'!L11,"")</f>
        <v/>
      </c>
      <c r="H9" s="1" t="str">
        <f>IF('申込書 参加選手'!C11&lt;&gt;"",'申込書 参加選手'!M11,"")</f>
        <v/>
      </c>
      <c r="I9" t="str">
        <f t="shared" si="0"/>
        <v/>
      </c>
      <c r="K9" t="str">
        <f>IF(G9&lt;&gt;"",VLOOKUP(G9,'競技区分 (table)'!$A$2:$B$25,2,FALSE),"")</f>
        <v/>
      </c>
      <c r="L9" t="str">
        <f>IF(H9&lt;&gt;"",VLOOKUP(H9,'競技区分 (table)'!$A$2:$B$25,2,FALSE),"")</f>
        <v/>
      </c>
    </row>
    <row r="10" spans="2:12">
      <c r="B10">
        <v>8</v>
      </c>
      <c r="C10" s="1" t="str">
        <f>IF('申込書 参加選手'!C12&lt;&gt;"",+'申込書 参加選手'!C12,"")</f>
        <v/>
      </c>
      <c r="D10" s="1" t="str">
        <f>IF('申込書 参加選手'!D12&lt;&gt;"",+'申込書 参加選手'!D12,"")</f>
        <v/>
      </c>
      <c r="E10" s="1" t="str">
        <f>IF('申込書 参加選手'!E12&lt;&gt;"",+'申込書 参加選手'!E12,"")</f>
        <v/>
      </c>
      <c r="F10" s="1" t="str">
        <f>IF('申込書 参加選手'!F12&lt;&gt;"",+'申込書 参加選手'!F12,"")</f>
        <v/>
      </c>
      <c r="G10" s="1" t="str">
        <f>IF('申込書 参加選手'!C12&lt;&gt;"",'申込書 参加選手'!L12,"")</f>
        <v/>
      </c>
      <c r="H10" s="1" t="str">
        <f>IF('申込書 参加選手'!C12&lt;&gt;"",'申込書 参加選手'!M12,"")</f>
        <v/>
      </c>
      <c r="I10" t="str">
        <f t="shared" si="0"/>
        <v/>
      </c>
      <c r="K10" t="str">
        <f>IF(G10&lt;&gt;"",VLOOKUP(G10,'競技区分 (table)'!$A$2:$B$25,2,FALSE),"")</f>
        <v/>
      </c>
      <c r="L10" t="str">
        <f>IF(H10&lt;&gt;"",VLOOKUP(H10,'競技区分 (table)'!$A$2:$B$25,2,FALSE),"")</f>
        <v/>
      </c>
    </row>
    <row r="11" spans="2:12">
      <c r="B11">
        <v>9</v>
      </c>
      <c r="C11" s="1" t="str">
        <f>IF('申込書 参加選手'!C13&lt;&gt;"",+'申込書 参加選手'!C13,"")</f>
        <v/>
      </c>
      <c r="D11" s="1" t="str">
        <f>IF('申込書 参加選手'!D13&lt;&gt;"",+'申込書 参加選手'!D13,"")</f>
        <v/>
      </c>
      <c r="E11" s="1" t="str">
        <f>IF('申込書 参加選手'!E13&lt;&gt;"",+'申込書 参加選手'!E13,"")</f>
        <v/>
      </c>
      <c r="F11" s="1" t="str">
        <f>IF('申込書 参加選手'!F13&lt;&gt;"",+'申込書 参加選手'!F13,"")</f>
        <v/>
      </c>
      <c r="G11" s="1" t="str">
        <f>IF('申込書 参加選手'!C13&lt;&gt;"",'申込書 参加選手'!L13,"")</f>
        <v/>
      </c>
      <c r="H11" s="1" t="str">
        <f>IF('申込書 参加選手'!C13&lt;&gt;"",'申込書 参加選手'!M13,"")</f>
        <v/>
      </c>
      <c r="I11" t="str">
        <f t="shared" si="0"/>
        <v/>
      </c>
      <c r="K11" t="str">
        <f>IF(G11&lt;&gt;"",VLOOKUP(G11,'競技区分 (table)'!$A$2:$B$25,2,FALSE),"")</f>
        <v/>
      </c>
      <c r="L11" t="str">
        <f>IF(H11&lt;&gt;"",VLOOKUP(H11,'競技区分 (table)'!$A$2:$B$25,2,FALSE),"")</f>
        <v/>
      </c>
    </row>
    <row r="12" spans="2:12">
      <c r="B12">
        <v>10</v>
      </c>
      <c r="C12" s="1" t="str">
        <f>IF('申込書 参加選手'!C14&lt;&gt;"",+'申込書 参加選手'!C14,"")</f>
        <v/>
      </c>
      <c r="D12" s="1" t="str">
        <f>IF('申込書 参加選手'!D14&lt;&gt;"",+'申込書 参加選手'!D14,"")</f>
        <v/>
      </c>
      <c r="E12" s="1" t="str">
        <f>IF('申込書 参加選手'!E14&lt;&gt;"",+'申込書 参加選手'!E14,"")</f>
        <v/>
      </c>
      <c r="F12" s="1" t="str">
        <f>IF('申込書 参加選手'!F14&lt;&gt;"",+'申込書 参加選手'!F14,"")</f>
        <v/>
      </c>
      <c r="G12" s="1" t="str">
        <f>IF('申込書 参加選手'!C14&lt;&gt;"",'申込書 参加選手'!L14,"")</f>
        <v/>
      </c>
      <c r="H12" s="1" t="str">
        <f>IF('申込書 参加選手'!C14&lt;&gt;"",'申込書 参加選手'!M14,"")</f>
        <v/>
      </c>
      <c r="I12" t="str">
        <f t="shared" si="0"/>
        <v/>
      </c>
      <c r="K12" t="str">
        <f>IF(G12&lt;&gt;"",VLOOKUP(G12,'競技区分 (table)'!$A$2:$B$25,2,FALSE),"")</f>
        <v/>
      </c>
      <c r="L12" t="str">
        <f>IF(H12&lt;&gt;"",VLOOKUP(H12,'競技区分 (table)'!$A$2:$B$25,2,FALSE),"")</f>
        <v/>
      </c>
    </row>
    <row r="13" spans="2:12">
      <c r="B13">
        <v>11</v>
      </c>
      <c r="C13" s="1" t="str">
        <f>IF('申込書 参加選手'!C15&lt;&gt;"",+'申込書 参加選手'!C15,"")</f>
        <v/>
      </c>
      <c r="D13" s="1" t="str">
        <f>IF('申込書 参加選手'!D15&lt;&gt;"",+'申込書 参加選手'!D15,"")</f>
        <v/>
      </c>
      <c r="E13" s="1" t="str">
        <f>IF('申込書 参加選手'!E15&lt;&gt;"",+'申込書 参加選手'!E15,"")</f>
        <v/>
      </c>
      <c r="F13" s="1" t="str">
        <f>IF('申込書 参加選手'!F15&lt;&gt;"",+'申込書 参加選手'!F15,"")</f>
        <v/>
      </c>
      <c r="G13" s="1" t="str">
        <f>IF('申込書 参加選手'!C15&lt;&gt;"",'申込書 参加選手'!L15,"")</f>
        <v/>
      </c>
      <c r="H13" s="1" t="str">
        <f>IF('申込書 参加選手'!C15&lt;&gt;"",'申込書 参加選手'!M15,"")</f>
        <v/>
      </c>
      <c r="I13" t="str">
        <f t="shared" si="0"/>
        <v/>
      </c>
      <c r="K13" t="str">
        <f>IF(G13&lt;&gt;"",VLOOKUP(G13,'競技区分 (table)'!$A$2:$B$25,2,FALSE),"")</f>
        <v/>
      </c>
      <c r="L13" t="str">
        <f>IF(H13&lt;&gt;"",VLOOKUP(H13,'競技区分 (table)'!$A$2:$B$25,2,FALSE),"")</f>
        <v/>
      </c>
    </row>
    <row r="14" spans="2:12">
      <c r="B14">
        <v>12</v>
      </c>
      <c r="C14" s="1" t="str">
        <f>IF('申込書 参加選手'!C16&lt;&gt;"",+'申込書 参加選手'!C16,"")</f>
        <v/>
      </c>
      <c r="D14" s="1" t="str">
        <f>IF('申込書 参加選手'!D16&lt;&gt;"",+'申込書 参加選手'!D16,"")</f>
        <v/>
      </c>
      <c r="E14" s="1" t="str">
        <f>IF('申込書 参加選手'!E16&lt;&gt;"",+'申込書 参加選手'!E16,"")</f>
        <v/>
      </c>
      <c r="F14" s="1" t="str">
        <f>IF('申込書 参加選手'!F16&lt;&gt;"",+'申込書 参加選手'!F16,"")</f>
        <v/>
      </c>
      <c r="G14" s="1" t="str">
        <f>IF('申込書 参加選手'!C16&lt;&gt;"",'申込書 参加選手'!L16,"")</f>
        <v/>
      </c>
      <c r="H14" s="1" t="str">
        <f>IF('申込書 参加選手'!C16&lt;&gt;"",'申込書 参加選手'!M16,"")</f>
        <v/>
      </c>
      <c r="I14" t="str">
        <f t="shared" si="0"/>
        <v/>
      </c>
      <c r="K14" t="str">
        <f>IF(G14&lt;&gt;"",VLOOKUP(G14,'競技区分 (table)'!$A$2:$B$25,2,FALSE),"")</f>
        <v/>
      </c>
      <c r="L14" t="str">
        <f>IF(H14&lt;&gt;"",VLOOKUP(H14,'競技区分 (table)'!$A$2:$B$25,2,FALSE),"")</f>
        <v/>
      </c>
    </row>
    <row r="15" spans="2:12">
      <c r="B15">
        <v>13</v>
      </c>
      <c r="C15" s="1" t="str">
        <f>IF('申込書 参加選手'!C17&lt;&gt;"",+'申込書 参加選手'!C17,"")</f>
        <v/>
      </c>
      <c r="D15" s="1" t="str">
        <f>IF('申込書 参加選手'!D17&lt;&gt;"",+'申込書 参加選手'!D17,"")</f>
        <v/>
      </c>
      <c r="E15" s="1" t="str">
        <f>IF('申込書 参加選手'!E17&lt;&gt;"",+'申込書 参加選手'!E17,"")</f>
        <v/>
      </c>
      <c r="F15" s="1" t="str">
        <f>IF('申込書 参加選手'!F17&lt;&gt;"",+'申込書 参加選手'!F17,"")</f>
        <v/>
      </c>
      <c r="G15" s="1" t="str">
        <f>IF('申込書 参加選手'!C17&lt;&gt;"",'申込書 参加選手'!L17,"")</f>
        <v/>
      </c>
      <c r="H15" s="1" t="str">
        <f>IF('申込書 参加選手'!C17&lt;&gt;"",'申込書 参加選手'!M17,"")</f>
        <v/>
      </c>
      <c r="I15" t="str">
        <f t="shared" si="0"/>
        <v/>
      </c>
      <c r="K15" t="str">
        <f>IF(G15&lt;&gt;"",VLOOKUP(G15,'競技区分 (table)'!$A$2:$B$25,2,FALSE),"")</f>
        <v/>
      </c>
      <c r="L15" t="str">
        <f>IF(H15&lt;&gt;"",VLOOKUP(H15,'競技区分 (table)'!$A$2:$B$25,2,FALSE),"")</f>
        <v/>
      </c>
    </row>
    <row r="16" spans="2:12">
      <c r="B16">
        <v>14</v>
      </c>
      <c r="C16" s="1" t="str">
        <f>IF('申込書 参加選手'!C18&lt;&gt;"",+'申込書 参加選手'!C18,"")</f>
        <v/>
      </c>
      <c r="D16" s="1" t="str">
        <f>IF('申込書 参加選手'!D18&lt;&gt;"",+'申込書 参加選手'!D18,"")</f>
        <v/>
      </c>
      <c r="E16" s="1" t="str">
        <f>IF('申込書 参加選手'!E18&lt;&gt;"",+'申込書 参加選手'!E18,"")</f>
        <v/>
      </c>
      <c r="F16" s="1" t="str">
        <f>IF('申込書 参加選手'!F18&lt;&gt;"",+'申込書 参加選手'!F18,"")</f>
        <v/>
      </c>
      <c r="G16" s="1" t="str">
        <f>IF('申込書 参加選手'!C18&lt;&gt;"",'申込書 参加選手'!L18,"")</f>
        <v/>
      </c>
      <c r="H16" s="1" t="str">
        <f>IF('申込書 参加選手'!C18&lt;&gt;"",'申込書 参加選手'!M18,"")</f>
        <v/>
      </c>
      <c r="I16" t="str">
        <f t="shared" si="0"/>
        <v/>
      </c>
      <c r="K16" t="str">
        <f>IF(G16&lt;&gt;"",VLOOKUP(G16,'競技区分 (table)'!$A$2:$B$25,2,FALSE),"")</f>
        <v/>
      </c>
      <c r="L16" t="str">
        <f>IF(H16&lt;&gt;"",VLOOKUP(H16,'競技区分 (table)'!$A$2:$B$25,2,FALSE),"")</f>
        <v/>
      </c>
    </row>
    <row r="17" spans="2:12">
      <c r="B17">
        <v>15</v>
      </c>
      <c r="C17" s="1" t="str">
        <f>IF('申込書 参加選手'!C19&lt;&gt;"",+'申込書 参加選手'!C19,"")</f>
        <v/>
      </c>
      <c r="D17" s="1" t="str">
        <f>IF('申込書 参加選手'!D19&lt;&gt;"",+'申込書 参加選手'!D19,"")</f>
        <v/>
      </c>
      <c r="E17" s="1" t="str">
        <f>IF('申込書 参加選手'!E19&lt;&gt;"",+'申込書 参加選手'!E19,"")</f>
        <v/>
      </c>
      <c r="F17" s="1" t="str">
        <f>IF('申込書 参加選手'!F19&lt;&gt;"",+'申込書 参加選手'!F19,"")</f>
        <v/>
      </c>
      <c r="G17" s="1" t="str">
        <f>IF('申込書 参加選手'!C19&lt;&gt;"",'申込書 参加選手'!L19,"")</f>
        <v/>
      </c>
      <c r="H17" s="1" t="str">
        <f>IF('申込書 参加選手'!C19&lt;&gt;"",'申込書 参加選手'!M19,"")</f>
        <v/>
      </c>
      <c r="I17" t="str">
        <f t="shared" si="0"/>
        <v/>
      </c>
      <c r="K17" t="str">
        <f>IF(G17&lt;&gt;"",VLOOKUP(G17,'競技区分 (table)'!$A$2:$B$25,2,FALSE),"")</f>
        <v/>
      </c>
      <c r="L17" t="str">
        <f>IF(H17&lt;&gt;"",VLOOKUP(H17,'競技区分 (table)'!$A$2:$B$25,2,FALSE),"")</f>
        <v/>
      </c>
    </row>
    <row r="18" spans="2:12">
      <c r="B18">
        <v>16</v>
      </c>
      <c r="C18" s="1" t="str">
        <f>IF('申込書 参加選手'!C20&lt;&gt;"",+'申込書 参加選手'!C20,"")</f>
        <v/>
      </c>
      <c r="D18" s="1" t="str">
        <f>IF('申込書 参加選手'!D20&lt;&gt;"",+'申込書 参加選手'!D20,"")</f>
        <v/>
      </c>
      <c r="E18" s="1" t="str">
        <f>IF('申込書 参加選手'!E20&lt;&gt;"",+'申込書 参加選手'!E20,"")</f>
        <v/>
      </c>
      <c r="F18" s="1" t="str">
        <f>IF('申込書 参加選手'!F20&lt;&gt;"",+'申込書 参加選手'!F20,"")</f>
        <v/>
      </c>
      <c r="G18" s="1" t="str">
        <f>IF('申込書 参加選手'!C20&lt;&gt;"",'申込書 参加選手'!L20,"")</f>
        <v/>
      </c>
      <c r="H18" s="1" t="str">
        <f>IF('申込書 参加選手'!C20&lt;&gt;"",'申込書 参加選手'!M20,"")</f>
        <v/>
      </c>
      <c r="I18" t="str">
        <f t="shared" si="0"/>
        <v/>
      </c>
      <c r="K18" t="str">
        <f>IF(G18&lt;&gt;"",VLOOKUP(G18,'競技区分 (table)'!$A$2:$B$25,2,FALSE),"")</f>
        <v/>
      </c>
      <c r="L18" t="str">
        <f>IF(H18&lt;&gt;"",VLOOKUP(H18,'競技区分 (table)'!$A$2:$B$25,2,FALSE),"")</f>
        <v/>
      </c>
    </row>
    <row r="19" spans="2:12">
      <c r="B19">
        <v>17</v>
      </c>
      <c r="C19" s="1" t="str">
        <f>IF('申込書 参加選手'!C21&lt;&gt;"",+'申込書 参加選手'!C21,"")</f>
        <v/>
      </c>
      <c r="D19" s="1" t="str">
        <f>IF('申込書 参加選手'!D21&lt;&gt;"",+'申込書 参加選手'!D21,"")</f>
        <v/>
      </c>
      <c r="E19" s="1" t="str">
        <f>IF('申込書 参加選手'!E21&lt;&gt;"",+'申込書 参加選手'!E21,"")</f>
        <v/>
      </c>
      <c r="F19" s="1" t="str">
        <f>IF('申込書 参加選手'!F21&lt;&gt;"",+'申込書 参加選手'!F21,"")</f>
        <v/>
      </c>
      <c r="G19" s="1" t="str">
        <f>IF('申込書 参加選手'!C21&lt;&gt;"",'申込書 参加選手'!L21,"")</f>
        <v/>
      </c>
      <c r="H19" s="1" t="str">
        <f>IF('申込書 参加選手'!C21&lt;&gt;"",'申込書 参加選手'!M21,"")</f>
        <v/>
      </c>
      <c r="I19" t="str">
        <f t="shared" si="0"/>
        <v/>
      </c>
      <c r="K19" t="str">
        <f>IF(G19&lt;&gt;"",VLOOKUP(G19,'競技区分 (table)'!$A$2:$B$25,2,FALSE),"")</f>
        <v/>
      </c>
      <c r="L19" t="str">
        <f>IF(H19&lt;&gt;"",VLOOKUP(H19,'競技区分 (table)'!$A$2:$B$25,2,FALSE),"")</f>
        <v/>
      </c>
    </row>
    <row r="20" spans="2:12">
      <c r="B20">
        <v>18</v>
      </c>
      <c r="C20" s="1" t="str">
        <f>IF('申込書 参加選手'!C22&lt;&gt;"",+'申込書 参加選手'!C22,"")</f>
        <v/>
      </c>
      <c r="D20" s="1" t="str">
        <f>IF('申込書 参加選手'!D22&lt;&gt;"",+'申込書 参加選手'!D22,"")</f>
        <v/>
      </c>
      <c r="E20" s="1" t="str">
        <f>IF('申込書 参加選手'!E22&lt;&gt;"",+'申込書 参加選手'!E22,"")</f>
        <v/>
      </c>
      <c r="F20" s="1" t="str">
        <f>IF('申込書 参加選手'!F22&lt;&gt;"",+'申込書 参加選手'!F22,"")</f>
        <v/>
      </c>
      <c r="G20" s="1" t="str">
        <f>IF('申込書 参加選手'!C22&lt;&gt;"",'申込書 参加選手'!L22,"")</f>
        <v/>
      </c>
      <c r="H20" s="1" t="str">
        <f>IF('申込書 参加選手'!C22&lt;&gt;"",'申込書 参加選手'!M22,"")</f>
        <v/>
      </c>
      <c r="I20" t="str">
        <f t="shared" si="0"/>
        <v/>
      </c>
      <c r="K20" t="str">
        <f>IF(G20&lt;&gt;"",VLOOKUP(G20,'競技区分 (table)'!$A$2:$B$25,2,FALSE),"")</f>
        <v/>
      </c>
      <c r="L20" t="str">
        <f>IF(H20&lt;&gt;"",VLOOKUP(H20,'競技区分 (table)'!$A$2:$B$25,2,FALSE),"")</f>
        <v/>
      </c>
    </row>
    <row r="21" spans="2:12">
      <c r="B21">
        <v>19</v>
      </c>
      <c r="C21" s="1" t="str">
        <f>IF('申込書 参加選手'!C23&lt;&gt;"",+'申込書 参加選手'!C23,"")</f>
        <v/>
      </c>
      <c r="D21" s="1" t="str">
        <f>IF('申込書 参加選手'!D23&lt;&gt;"",+'申込書 参加選手'!D23,"")</f>
        <v/>
      </c>
      <c r="E21" s="1" t="str">
        <f>IF('申込書 参加選手'!E23&lt;&gt;"",+'申込書 参加選手'!E23,"")</f>
        <v/>
      </c>
      <c r="F21" s="1" t="str">
        <f>IF('申込書 参加選手'!F23&lt;&gt;"",+'申込書 参加選手'!F23,"")</f>
        <v/>
      </c>
      <c r="G21" s="1" t="str">
        <f>IF('申込書 参加選手'!C23&lt;&gt;"",'申込書 参加選手'!L23,"")</f>
        <v/>
      </c>
      <c r="H21" s="1" t="str">
        <f>IF('申込書 参加選手'!C23&lt;&gt;"",'申込書 参加選手'!M23,"")</f>
        <v/>
      </c>
      <c r="I21" t="str">
        <f t="shared" si="0"/>
        <v/>
      </c>
      <c r="K21" t="str">
        <f>IF(G21&lt;&gt;"",VLOOKUP(G21,'競技区分 (table)'!$A$2:$B$25,2,FALSE),"")</f>
        <v/>
      </c>
      <c r="L21" t="str">
        <f>IF(H21&lt;&gt;"",VLOOKUP(H21,'競技区分 (table)'!$A$2:$B$25,2,FALSE),"")</f>
        <v/>
      </c>
    </row>
    <row r="22" spans="2:12">
      <c r="B22">
        <v>20</v>
      </c>
      <c r="C22" s="1" t="str">
        <f>IF('申込書 参加選手'!C24&lt;&gt;"",+'申込書 参加選手'!C24,"")</f>
        <v/>
      </c>
      <c r="D22" s="1" t="str">
        <f>IF('申込書 参加選手'!D24&lt;&gt;"",+'申込書 参加選手'!D24,"")</f>
        <v/>
      </c>
      <c r="E22" s="1" t="str">
        <f>IF('申込書 参加選手'!E24&lt;&gt;"",+'申込書 参加選手'!E24,"")</f>
        <v/>
      </c>
      <c r="F22" s="1" t="str">
        <f>IF('申込書 参加選手'!F24&lt;&gt;"",+'申込書 参加選手'!F24,"")</f>
        <v/>
      </c>
      <c r="G22" s="1" t="str">
        <f>IF('申込書 参加選手'!C24&lt;&gt;"",'申込書 参加選手'!L24,"")</f>
        <v/>
      </c>
      <c r="H22" s="1" t="str">
        <f>IF('申込書 参加選手'!C24&lt;&gt;"",'申込書 参加選手'!M24,"")</f>
        <v/>
      </c>
      <c r="I22" t="str">
        <f t="shared" si="0"/>
        <v/>
      </c>
      <c r="K22" t="str">
        <f>IF(G22&lt;&gt;"",VLOOKUP(G22,'競技区分 (table)'!$A$2:$B$25,2,FALSE),"")</f>
        <v/>
      </c>
      <c r="L22" t="str">
        <f>IF(H22&lt;&gt;"",VLOOKUP(H22,'競技区分 (table)'!$A$2:$B$25,2,FALSE),"")</f>
        <v/>
      </c>
    </row>
    <row r="23" spans="2:12">
      <c r="B23">
        <v>21</v>
      </c>
      <c r="C23" s="1" t="str">
        <f>IF('申込書 参加選手'!C25&lt;&gt;"",+'申込書 参加選手'!C25,"")</f>
        <v/>
      </c>
      <c r="D23" s="1" t="str">
        <f>IF('申込書 参加選手'!D25&lt;&gt;"",+'申込書 参加選手'!D25,"")</f>
        <v/>
      </c>
      <c r="E23" s="1" t="str">
        <f>IF('申込書 参加選手'!E25&lt;&gt;"",+'申込書 参加選手'!E25,"")</f>
        <v/>
      </c>
      <c r="F23" s="1" t="str">
        <f>IF('申込書 参加選手'!F25&lt;&gt;"",+'申込書 参加選手'!F25,"")</f>
        <v/>
      </c>
      <c r="G23" s="1" t="str">
        <f>IF('申込書 参加選手'!C25&lt;&gt;"",'申込書 参加選手'!L25,"")</f>
        <v/>
      </c>
      <c r="H23" s="1" t="str">
        <f>IF('申込書 参加選手'!C25&lt;&gt;"",'申込書 参加選手'!M25,"")</f>
        <v/>
      </c>
      <c r="I23" t="str">
        <f t="shared" si="0"/>
        <v/>
      </c>
      <c r="K23" t="str">
        <f>IF(G23&lt;&gt;"",VLOOKUP(G23,'競技区分 (table)'!$A$2:$B$25,2,FALSE),"")</f>
        <v/>
      </c>
      <c r="L23" t="str">
        <f>IF(H23&lt;&gt;"",VLOOKUP(H23,'競技区分 (table)'!$A$2:$B$25,2,FALSE),"")</f>
        <v/>
      </c>
    </row>
    <row r="24" spans="2:12">
      <c r="B24">
        <v>22</v>
      </c>
      <c r="C24" s="1" t="str">
        <f>IF('申込書 参加選手'!C26&lt;&gt;"",+'申込書 参加選手'!C26,"")</f>
        <v/>
      </c>
      <c r="D24" s="1" t="str">
        <f>IF('申込書 参加選手'!D26&lt;&gt;"",+'申込書 参加選手'!D26,"")</f>
        <v/>
      </c>
      <c r="E24" s="1" t="str">
        <f>IF('申込書 参加選手'!E26&lt;&gt;"",+'申込書 参加選手'!E26,"")</f>
        <v/>
      </c>
      <c r="F24" s="1" t="str">
        <f>IF('申込書 参加選手'!F26&lt;&gt;"",+'申込書 参加選手'!F26,"")</f>
        <v/>
      </c>
      <c r="G24" s="1" t="str">
        <f>IF('申込書 参加選手'!C26&lt;&gt;"",'申込書 参加選手'!L26,"")</f>
        <v/>
      </c>
      <c r="H24" s="1" t="str">
        <f>IF('申込書 参加選手'!C26&lt;&gt;"",'申込書 参加選手'!M26,"")</f>
        <v/>
      </c>
      <c r="I24" t="str">
        <f t="shared" si="0"/>
        <v/>
      </c>
      <c r="K24" t="str">
        <f>IF(G24&lt;&gt;"",VLOOKUP(G24,'競技区分 (table)'!$A$2:$B$25,2,FALSE),"")</f>
        <v/>
      </c>
      <c r="L24" t="str">
        <f>IF(H24&lt;&gt;"",VLOOKUP(H24,'競技区分 (table)'!$A$2:$B$25,2,FALSE),"")</f>
        <v/>
      </c>
    </row>
    <row r="25" spans="2:12">
      <c r="B25">
        <v>23</v>
      </c>
      <c r="C25" s="1" t="str">
        <f>IF('申込書 参加選手'!C27&lt;&gt;"",+'申込書 参加選手'!C27,"")</f>
        <v/>
      </c>
      <c r="D25" s="1" t="str">
        <f>IF('申込書 参加選手'!D27&lt;&gt;"",+'申込書 参加選手'!D27,"")</f>
        <v/>
      </c>
      <c r="E25" s="1" t="str">
        <f>IF('申込書 参加選手'!E27&lt;&gt;"",+'申込書 参加選手'!E27,"")</f>
        <v/>
      </c>
      <c r="F25" s="1" t="str">
        <f>IF('申込書 参加選手'!F27&lt;&gt;"",+'申込書 参加選手'!F27,"")</f>
        <v/>
      </c>
      <c r="G25" s="1" t="str">
        <f>IF('申込書 参加選手'!C27&lt;&gt;"",'申込書 参加選手'!L27,"")</f>
        <v/>
      </c>
      <c r="H25" s="1" t="str">
        <f>IF('申込書 参加選手'!C27&lt;&gt;"",'申込書 参加選手'!M27,"")</f>
        <v/>
      </c>
      <c r="I25" t="str">
        <f t="shared" si="0"/>
        <v/>
      </c>
      <c r="K25" t="str">
        <f>IF(G25&lt;&gt;"",VLOOKUP(G25,'競技区分 (table)'!$A$2:$B$25,2,FALSE),"")</f>
        <v/>
      </c>
      <c r="L25" t="str">
        <f>IF(H25&lt;&gt;"",VLOOKUP(H25,'競技区分 (table)'!$A$2:$B$25,2,FALSE),"")</f>
        <v/>
      </c>
    </row>
    <row r="26" spans="2:12">
      <c r="B26">
        <v>24</v>
      </c>
      <c r="C26" s="1" t="str">
        <f>IF('申込書 参加選手'!C28&lt;&gt;"",+'申込書 参加選手'!C28,"")</f>
        <v/>
      </c>
      <c r="D26" s="1" t="str">
        <f>IF('申込書 参加選手'!D28&lt;&gt;"",+'申込書 参加選手'!D28,"")</f>
        <v/>
      </c>
      <c r="E26" s="1" t="str">
        <f>IF('申込書 参加選手'!E28&lt;&gt;"",+'申込書 参加選手'!E28,"")</f>
        <v/>
      </c>
      <c r="F26" s="1" t="str">
        <f>IF('申込書 参加選手'!F28&lt;&gt;"",+'申込書 参加選手'!F28,"")</f>
        <v/>
      </c>
      <c r="G26" s="1" t="str">
        <f>IF('申込書 参加選手'!C28&lt;&gt;"",'申込書 参加選手'!L28,"")</f>
        <v/>
      </c>
      <c r="H26" s="1" t="str">
        <f>IF('申込書 参加選手'!C28&lt;&gt;"",'申込書 参加選手'!M28,"")</f>
        <v/>
      </c>
      <c r="I26" t="str">
        <f t="shared" si="0"/>
        <v/>
      </c>
      <c r="K26" t="str">
        <f>IF(G26&lt;&gt;"",VLOOKUP(G26,'競技区分 (table)'!$A$2:$B$25,2,FALSE),"")</f>
        <v/>
      </c>
      <c r="L26" t="str">
        <f>IF(H26&lt;&gt;"",VLOOKUP(H26,'競技区分 (table)'!$A$2:$B$25,2,FALSE),"")</f>
        <v/>
      </c>
    </row>
    <row r="27" spans="2:12">
      <c r="B27">
        <v>25</v>
      </c>
      <c r="C27" s="1" t="str">
        <f>IF('申込書 参加選手'!C29&lt;&gt;"",+'申込書 参加選手'!C29,"")</f>
        <v/>
      </c>
      <c r="D27" s="1" t="str">
        <f>IF('申込書 参加選手'!D29&lt;&gt;"",+'申込書 参加選手'!D29,"")</f>
        <v/>
      </c>
      <c r="E27" s="1" t="str">
        <f>IF('申込書 参加選手'!E29&lt;&gt;"",+'申込書 参加選手'!E29,"")</f>
        <v/>
      </c>
      <c r="F27" s="1" t="str">
        <f>IF('申込書 参加選手'!F29&lt;&gt;"",+'申込書 参加選手'!F29,"")</f>
        <v/>
      </c>
      <c r="G27" s="1" t="str">
        <f>IF('申込書 参加選手'!C29&lt;&gt;"",'申込書 参加選手'!L29,"")</f>
        <v/>
      </c>
      <c r="H27" s="1" t="str">
        <f>IF('申込書 参加選手'!C29&lt;&gt;"",'申込書 参加選手'!M29,"")</f>
        <v/>
      </c>
      <c r="I27" t="str">
        <f t="shared" si="0"/>
        <v/>
      </c>
      <c r="K27" t="str">
        <f>IF(G27&lt;&gt;"",VLOOKUP(G27,'競技区分 (table)'!$A$2:$B$25,2,FALSE),"")</f>
        <v/>
      </c>
      <c r="L27" t="str">
        <f>IF(H27&lt;&gt;"",VLOOKUP(H27,'競技区分 (table)'!$A$2:$B$25,2,FALSE),"")</f>
        <v/>
      </c>
    </row>
    <row r="28" spans="2:12">
      <c r="B28">
        <v>26</v>
      </c>
      <c r="C28" s="1" t="str">
        <f>IF('申込書 参加選手'!C30&lt;&gt;"",+'申込書 参加選手'!C30,"")</f>
        <v/>
      </c>
      <c r="D28" s="1" t="str">
        <f>IF('申込書 参加選手'!D30&lt;&gt;"",+'申込書 参加選手'!D30,"")</f>
        <v/>
      </c>
      <c r="E28" s="1" t="str">
        <f>IF('申込書 参加選手'!E30&lt;&gt;"",+'申込書 参加選手'!E30,"")</f>
        <v/>
      </c>
      <c r="F28" s="1" t="str">
        <f>IF('申込書 参加選手'!F30&lt;&gt;"",+'申込書 参加選手'!F30,"")</f>
        <v/>
      </c>
      <c r="G28" s="1" t="str">
        <f>IF('申込書 参加選手'!C30&lt;&gt;"",'申込書 参加選手'!L30,"")</f>
        <v/>
      </c>
      <c r="H28" s="1" t="str">
        <f>IF('申込書 参加選手'!C30&lt;&gt;"",'申込書 参加選手'!M30,"")</f>
        <v/>
      </c>
      <c r="I28" t="str">
        <f t="shared" si="0"/>
        <v/>
      </c>
      <c r="K28" t="str">
        <f>IF(G28&lt;&gt;"",VLOOKUP(G28,'競技区分 (table)'!$A$2:$B$25,2,FALSE),"")</f>
        <v/>
      </c>
      <c r="L28" t="str">
        <f>IF(H28&lt;&gt;"",VLOOKUP(H28,'競技区分 (table)'!$A$2:$B$25,2,FALSE),"")</f>
        <v/>
      </c>
    </row>
    <row r="29" spans="2:12">
      <c r="B29">
        <v>27</v>
      </c>
      <c r="C29" s="1" t="str">
        <f>IF('申込書 参加選手'!C31&lt;&gt;"",+'申込書 参加選手'!C31,"")</f>
        <v/>
      </c>
      <c r="D29" s="1" t="str">
        <f>IF('申込書 参加選手'!D31&lt;&gt;"",+'申込書 参加選手'!D31,"")</f>
        <v/>
      </c>
      <c r="E29" s="1" t="str">
        <f>IF('申込書 参加選手'!E31&lt;&gt;"",+'申込書 参加選手'!E31,"")</f>
        <v/>
      </c>
      <c r="F29" s="1" t="str">
        <f>IF('申込書 参加選手'!F31&lt;&gt;"",+'申込書 参加選手'!F31,"")</f>
        <v/>
      </c>
      <c r="G29" s="1" t="str">
        <f>IF('申込書 参加選手'!C31&lt;&gt;"",'申込書 参加選手'!L31,"")</f>
        <v/>
      </c>
      <c r="H29" s="1" t="str">
        <f>IF('申込書 参加選手'!C31&lt;&gt;"",'申込書 参加選手'!M31,"")</f>
        <v/>
      </c>
      <c r="I29" t="str">
        <f t="shared" si="0"/>
        <v/>
      </c>
      <c r="K29" t="str">
        <f>IF(G29&lt;&gt;"",VLOOKUP(G29,'競技区分 (table)'!$A$2:$B$25,2,FALSE),"")</f>
        <v/>
      </c>
      <c r="L29" t="str">
        <f>IF(H29&lt;&gt;"",VLOOKUP(H29,'競技区分 (table)'!$A$2:$B$25,2,FALSE),"")</f>
        <v/>
      </c>
    </row>
    <row r="30" spans="2:12">
      <c r="B30">
        <v>28</v>
      </c>
      <c r="C30" s="1" t="str">
        <f>IF('申込書 参加選手'!C32&lt;&gt;"",+'申込書 参加選手'!C32,"")</f>
        <v/>
      </c>
      <c r="D30" s="1" t="str">
        <f>IF('申込書 参加選手'!D32&lt;&gt;"",+'申込書 参加選手'!D32,"")</f>
        <v/>
      </c>
      <c r="E30" s="1" t="str">
        <f>IF('申込書 参加選手'!E32&lt;&gt;"",+'申込書 参加選手'!E32,"")</f>
        <v/>
      </c>
      <c r="F30" s="1" t="str">
        <f>IF('申込書 参加選手'!F32&lt;&gt;"",+'申込書 参加選手'!F32,"")</f>
        <v/>
      </c>
      <c r="G30" s="1" t="str">
        <f>IF('申込書 参加選手'!C32&lt;&gt;"",'申込書 参加選手'!L32,"")</f>
        <v/>
      </c>
      <c r="H30" s="1" t="str">
        <f>IF('申込書 参加選手'!C32&lt;&gt;"",'申込書 参加選手'!M32,"")</f>
        <v/>
      </c>
      <c r="I30" t="str">
        <f t="shared" si="0"/>
        <v/>
      </c>
      <c r="K30" t="str">
        <f>IF(G30&lt;&gt;"",VLOOKUP(G30,'競技区分 (table)'!$A$2:$B$25,2,FALSE),"")</f>
        <v/>
      </c>
      <c r="L30" t="str">
        <f>IF(H30&lt;&gt;"",VLOOKUP(H30,'競技区分 (table)'!$A$2:$B$25,2,FALSE),"")</f>
        <v/>
      </c>
    </row>
    <row r="31" spans="2:12">
      <c r="B31">
        <v>29</v>
      </c>
      <c r="C31" s="1" t="str">
        <f>IF('申込書 参加選手'!C33&lt;&gt;"",+'申込書 参加選手'!C33,"")</f>
        <v/>
      </c>
      <c r="D31" s="1" t="str">
        <f>IF('申込書 参加選手'!D33&lt;&gt;"",+'申込書 参加選手'!D33,"")</f>
        <v/>
      </c>
      <c r="E31" s="1" t="str">
        <f>IF('申込書 参加選手'!E33&lt;&gt;"",+'申込書 参加選手'!E33,"")</f>
        <v/>
      </c>
      <c r="F31" s="1" t="str">
        <f>IF('申込書 参加選手'!F33&lt;&gt;"",+'申込書 参加選手'!F33,"")</f>
        <v/>
      </c>
      <c r="G31" s="1" t="str">
        <f>IF('申込書 参加選手'!C33&lt;&gt;"",'申込書 参加選手'!L33,"")</f>
        <v/>
      </c>
      <c r="H31" s="1" t="str">
        <f>IF('申込書 参加選手'!C33&lt;&gt;"",'申込書 参加選手'!M33,"")</f>
        <v/>
      </c>
      <c r="I31" t="str">
        <f t="shared" si="0"/>
        <v/>
      </c>
      <c r="K31" t="str">
        <f>IF(G31&lt;&gt;"",VLOOKUP(G31,'競技区分 (table)'!$A$2:$B$25,2,FALSE),"")</f>
        <v/>
      </c>
      <c r="L31" t="str">
        <f>IF(H31&lt;&gt;"",VLOOKUP(H31,'競技区分 (table)'!$A$2:$B$25,2,FALSE),"")</f>
        <v/>
      </c>
    </row>
    <row r="32" spans="2:12">
      <c r="B32">
        <v>30</v>
      </c>
      <c r="C32" s="1" t="str">
        <f>IF('申込書 参加選手'!C34&lt;&gt;"",+'申込書 参加選手'!C34,"")</f>
        <v/>
      </c>
      <c r="D32" s="1" t="str">
        <f>IF('申込書 参加選手'!D34&lt;&gt;"",+'申込書 参加選手'!D34,"")</f>
        <v/>
      </c>
      <c r="E32" s="1" t="str">
        <f>IF('申込書 参加選手'!E34&lt;&gt;"",+'申込書 参加選手'!E34,"")</f>
        <v/>
      </c>
      <c r="F32" s="1" t="str">
        <f>IF('申込書 参加選手'!F34&lt;&gt;"",+'申込書 参加選手'!F34,"")</f>
        <v/>
      </c>
      <c r="G32" s="1" t="str">
        <f>IF('申込書 参加選手'!C34&lt;&gt;"",'申込書 参加選手'!L34,"")</f>
        <v/>
      </c>
      <c r="H32" s="1" t="str">
        <f>IF('申込書 参加選手'!C34&lt;&gt;"",'申込書 参加選手'!M34,"")</f>
        <v/>
      </c>
      <c r="I32" t="str">
        <f t="shared" si="0"/>
        <v/>
      </c>
      <c r="K32" t="str">
        <f>IF(G32&lt;&gt;"",VLOOKUP(G32,'競技区分 (table)'!$A$2:$B$25,2,FALSE),"")</f>
        <v/>
      </c>
      <c r="L32" t="str">
        <f>IF(H32&lt;&gt;"",VLOOKUP(H32,'競技区分 (table)'!$A$2:$B$25,2,FALSE),"")</f>
        <v/>
      </c>
    </row>
    <row r="33" spans="2:12">
      <c r="B33">
        <v>31</v>
      </c>
      <c r="C33" s="1" t="str">
        <f>IF('申込書 参加選手'!C35&lt;&gt;"",+'申込書 参加選手'!C35,"")</f>
        <v/>
      </c>
      <c r="D33" s="1" t="str">
        <f>IF('申込書 参加選手'!D35&lt;&gt;"",+'申込書 参加選手'!D35,"")</f>
        <v/>
      </c>
      <c r="E33" s="1" t="str">
        <f>IF('申込書 参加選手'!E35&lt;&gt;"",+'申込書 参加選手'!E35,"")</f>
        <v/>
      </c>
      <c r="F33" s="1" t="str">
        <f>IF('申込書 参加選手'!F35&lt;&gt;"",+'申込書 参加選手'!F35,"")</f>
        <v/>
      </c>
      <c r="G33" s="1" t="str">
        <f>IF('申込書 参加選手'!C35&lt;&gt;"",'申込書 参加選手'!L35,"")</f>
        <v/>
      </c>
      <c r="H33" s="1" t="str">
        <f>IF('申込書 参加選手'!C35&lt;&gt;"",'申込書 参加選手'!M35,"")</f>
        <v/>
      </c>
      <c r="I33" t="str">
        <f t="shared" si="0"/>
        <v/>
      </c>
      <c r="K33" t="str">
        <f>IF(G33&lt;&gt;"",VLOOKUP(G33,'競技区分 (table)'!$A$2:$B$25,2,FALSE),"")</f>
        <v/>
      </c>
      <c r="L33" t="str">
        <f>IF(H33&lt;&gt;"",VLOOKUP(H33,'競技区分 (table)'!$A$2:$B$25,2,FALSE),"")</f>
        <v/>
      </c>
    </row>
    <row r="34" spans="2:12">
      <c r="B34">
        <v>32</v>
      </c>
      <c r="C34" s="1" t="str">
        <f>IF('申込書 参加選手'!C36&lt;&gt;"",+'申込書 参加選手'!C36,"")</f>
        <v/>
      </c>
      <c r="D34" s="1" t="str">
        <f>IF('申込書 参加選手'!D36&lt;&gt;"",+'申込書 参加選手'!D36,"")</f>
        <v/>
      </c>
      <c r="E34" s="1" t="str">
        <f>IF('申込書 参加選手'!E36&lt;&gt;"",+'申込書 参加選手'!E36,"")</f>
        <v/>
      </c>
      <c r="F34" s="1" t="str">
        <f>IF('申込書 参加選手'!F36&lt;&gt;"",+'申込書 参加選手'!F36,"")</f>
        <v/>
      </c>
      <c r="G34" s="1" t="str">
        <f>IF('申込書 参加選手'!C36&lt;&gt;"",'申込書 参加選手'!L36,"")</f>
        <v/>
      </c>
      <c r="H34" s="1" t="str">
        <f>IF('申込書 参加選手'!C36&lt;&gt;"",'申込書 参加選手'!M36,"")</f>
        <v/>
      </c>
      <c r="I34" t="str">
        <f t="shared" si="0"/>
        <v/>
      </c>
      <c r="K34" t="str">
        <f>IF(G34&lt;&gt;"",VLOOKUP(G34,'競技区分 (table)'!$A$2:$B$25,2,FALSE),"")</f>
        <v/>
      </c>
      <c r="L34" t="str">
        <f>IF(H34&lt;&gt;"",VLOOKUP(H34,'競技区分 (table)'!$A$2:$B$25,2,FALSE),"")</f>
        <v/>
      </c>
    </row>
    <row r="35" spans="2:12">
      <c r="B35">
        <v>33</v>
      </c>
      <c r="C35" s="1" t="str">
        <f>IF('申込書 参加選手'!C37&lt;&gt;"",+'申込書 参加選手'!C37,"")</f>
        <v/>
      </c>
      <c r="D35" s="1" t="str">
        <f>IF('申込書 参加選手'!D37&lt;&gt;"",+'申込書 参加選手'!D37,"")</f>
        <v/>
      </c>
      <c r="E35" s="1" t="str">
        <f>IF('申込書 参加選手'!E37&lt;&gt;"",+'申込書 参加選手'!E37,"")</f>
        <v/>
      </c>
      <c r="F35" s="1" t="str">
        <f>IF('申込書 参加選手'!F37&lt;&gt;"",+'申込書 参加選手'!F37,"")</f>
        <v/>
      </c>
      <c r="G35" s="1" t="str">
        <f>IF('申込書 参加選手'!C37&lt;&gt;"",'申込書 参加選手'!L37,"")</f>
        <v/>
      </c>
      <c r="H35" s="1" t="str">
        <f>IF('申込書 参加選手'!C37&lt;&gt;"",'申込書 参加選手'!M37,"")</f>
        <v/>
      </c>
      <c r="I35" t="str">
        <f t="shared" si="0"/>
        <v/>
      </c>
      <c r="K35" t="str">
        <f>IF(G35&lt;&gt;"",VLOOKUP(G35,'競技区分 (table)'!$A$2:$B$25,2,FALSE),"")</f>
        <v/>
      </c>
      <c r="L35" t="str">
        <f>IF(H35&lt;&gt;"",VLOOKUP(H35,'競技区分 (table)'!$A$2:$B$25,2,FALSE),"")</f>
        <v/>
      </c>
    </row>
    <row r="36" spans="2:12">
      <c r="B36">
        <v>34</v>
      </c>
      <c r="C36" s="1" t="str">
        <f>IF('申込書 参加選手'!C38&lt;&gt;"",+'申込書 参加選手'!C38,"")</f>
        <v/>
      </c>
      <c r="D36" s="1" t="str">
        <f>IF('申込書 参加選手'!D38&lt;&gt;"",+'申込書 参加選手'!D38,"")</f>
        <v/>
      </c>
      <c r="E36" s="1" t="str">
        <f>IF('申込書 参加選手'!E38&lt;&gt;"",+'申込書 参加選手'!E38,"")</f>
        <v/>
      </c>
      <c r="F36" s="1" t="str">
        <f>IF('申込書 参加選手'!F38&lt;&gt;"",+'申込書 参加選手'!F38,"")</f>
        <v/>
      </c>
      <c r="G36" s="1" t="str">
        <f>IF('申込書 参加選手'!C38&lt;&gt;"",'申込書 参加選手'!L38,"")</f>
        <v/>
      </c>
      <c r="H36" s="1" t="str">
        <f>IF('申込書 参加選手'!C38&lt;&gt;"",'申込書 参加選手'!M38,"")</f>
        <v/>
      </c>
      <c r="I36" t="str">
        <f t="shared" si="0"/>
        <v/>
      </c>
      <c r="K36" t="str">
        <f>IF(G36&lt;&gt;"",VLOOKUP(G36,'競技区分 (table)'!$A$2:$B$25,2,FALSE),"")</f>
        <v/>
      </c>
      <c r="L36" t="str">
        <f>IF(H36&lt;&gt;"",VLOOKUP(H36,'競技区分 (table)'!$A$2:$B$25,2,FALSE),"")</f>
        <v/>
      </c>
    </row>
    <row r="37" spans="2:12">
      <c r="B37">
        <v>35</v>
      </c>
      <c r="C37" s="1" t="str">
        <f>IF('申込書 参加選手'!C39&lt;&gt;"",+'申込書 参加選手'!C39,"")</f>
        <v/>
      </c>
      <c r="D37" s="1" t="str">
        <f>IF('申込書 参加選手'!D39&lt;&gt;"",+'申込書 参加選手'!D39,"")</f>
        <v/>
      </c>
      <c r="E37" s="1" t="str">
        <f>IF('申込書 参加選手'!E39&lt;&gt;"",+'申込書 参加選手'!E39,"")</f>
        <v/>
      </c>
      <c r="F37" s="1" t="str">
        <f>IF('申込書 参加選手'!F39&lt;&gt;"",+'申込書 参加選手'!F39,"")</f>
        <v/>
      </c>
      <c r="G37" s="1" t="str">
        <f>IF('申込書 参加選手'!C39&lt;&gt;"",'申込書 参加選手'!L39,"")</f>
        <v/>
      </c>
      <c r="H37" s="1" t="str">
        <f>IF('申込書 参加選手'!C39&lt;&gt;"",'申込書 参加選手'!M39,"")</f>
        <v/>
      </c>
      <c r="I37" t="str">
        <f t="shared" si="0"/>
        <v/>
      </c>
      <c r="K37" t="str">
        <f>IF(G37&lt;&gt;"",VLOOKUP(G37,'競技区分 (table)'!$A$2:$B$25,2,FALSE),"")</f>
        <v/>
      </c>
      <c r="L37" t="str">
        <f>IF(H37&lt;&gt;"",VLOOKUP(H37,'競技区分 (table)'!$A$2:$B$25,2,FALSE),"")</f>
        <v/>
      </c>
    </row>
    <row r="38" spans="2:12">
      <c r="B38">
        <v>36</v>
      </c>
      <c r="C38" s="1" t="str">
        <f>IF('申込書 参加選手'!C40&lt;&gt;"",+'申込書 参加選手'!C40,"")</f>
        <v/>
      </c>
      <c r="D38" s="1" t="str">
        <f>IF('申込書 参加選手'!D40&lt;&gt;"",+'申込書 参加選手'!D40,"")</f>
        <v/>
      </c>
      <c r="E38" s="1" t="str">
        <f>IF('申込書 参加選手'!E40&lt;&gt;"",+'申込書 参加選手'!E40,"")</f>
        <v/>
      </c>
      <c r="F38" s="1" t="str">
        <f>IF('申込書 参加選手'!F40&lt;&gt;"",+'申込書 参加選手'!F40,"")</f>
        <v/>
      </c>
      <c r="G38" s="1" t="str">
        <f>IF('申込書 参加選手'!C40&lt;&gt;"",'申込書 参加選手'!L40,"")</f>
        <v/>
      </c>
      <c r="H38" s="1" t="str">
        <f>IF('申込書 参加選手'!C40&lt;&gt;"",'申込書 参加選手'!M40,"")</f>
        <v/>
      </c>
      <c r="I38" t="str">
        <f t="shared" si="0"/>
        <v/>
      </c>
      <c r="K38" t="str">
        <f>IF(G38&lt;&gt;"",VLOOKUP(G38,'競技区分 (table)'!$A$2:$B$25,2,FALSE),"")</f>
        <v/>
      </c>
      <c r="L38" t="str">
        <f>IF(H38&lt;&gt;"",VLOOKUP(H38,'競技区分 (table)'!$A$2:$B$25,2,FALSE),"")</f>
        <v/>
      </c>
    </row>
    <row r="39" spans="2:12">
      <c r="B39">
        <v>37</v>
      </c>
      <c r="C39" s="1" t="str">
        <f>IF('申込書 参加選手'!C41&lt;&gt;"",+'申込書 参加選手'!C41,"")</f>
        <v/>
      </c>
      <c r="D39" s="1" t="str">
        <f>IF('申込書 参加選手'!D41&lt;&gt;"",+'申込書 参加選手'!D41,"")</f>
        <v/>
      </c>
      <c r="E39" s="1" t="str">
        <f>IF('申込書 参加選手'!E41&lt;&gt;"",+'申込書 参加選手'!E41,"")</f>
        <v/>
      </c>
      <c r="F39" s="1" t="str">
        <f>IF('申込書 参加選手'!F41&lt;&gt;"",+'申込書 参加選手'!F41,"")</f>
        <v/>
      </c>
      <c r="G39" s="1" t="str">
        <f>IF('申込書 参加選手'!C41&lt;&gt;"",'申込書 参加選手'!L41,"")</f>
        <v/>
      </c>
      <c r="H39" s="1" t="str">
        <f>IF('申込書 参加選手'!C41&lt;&gt;"",'申込書 参加選手'!M41,"")</f>
        <v/>
      </c>
      <c r="I39" t="str">
        <f t="shared" si="0"/>
        <v/>
      </c>
      <c r="K39" t="str">
        <f>IF(G39&lt;&gt;"",VLOOKUP(G39,'競技区分 (table)'!$A$2:$B$25,2,FALSE),"")</f>
        <v/>
      </c>
      <c r="L39" t="str">
        <f>IF(H39&lt;&gt;"",VLOOKUP(H39,'競技区分 (table)'!$A$2:$B$25,2,FALSE),"")</f>
        <v/>
      </c>
    </row>
    <row r="40" spans="2:12">
      <c r="B40">
        <v>38</v>
      </c>
      <c r="C40" s="1" t="str">
        <f>IF('申込書 参加選手'!C42&lt;&gt;"",+'申込書 参加選手'!C42,"")</f>
        <v/>
      </c>
      <c r="D40" s="1" t="str">
        <f>IF('申込書 参加選手'!D42&lt;&gt;"",+'申込書 参加選手'!D42,"")</f>
        <v/>
      </c>
      <c r="E40" s="1" t="str">
        <f>IF('申込書 参加選手'!E42&lt;&gt;"",+'申込書 参加選手'!E42,"")</f>
        <v/>
      </c>
      <c r="F40" s="1" t="str">
        <f>IF('申込書 参加選手'!F42&lt;&gt;"",+'申込書 参加選手'!F42,"")</f>
        <v/>
      </c>
      <c r="G40" s="1" t="str">
        <f>IF('申込書 参加選手'!C42&lt;&gt;"",'申込書 参加選手'!L42,"")</f>
        <v/>
      </c>
      <c r="H40" s="1" t="str">
        <f>IF('申込書 参加選手'!C42&lt;&gt;"",'申込書 参加選手'!M42,"")</f>
        <v/>
      </c>
      <c r="I40" t="str">
        <f t="shared" si="0"/>
        <v/>
      </c>
      <c r="K40" t="str">
        <f>IF(G40&lt;&gt;"",VLOOKUP(G40,'競技区分 (table)'!$A$2:$B$25,2,FALSE),"")</f>
        <v/>
      </c>
      <c r="L40" t="str">
        <f>IF(H40&lt;&gt;"",VLOOKUP(H40,'競技区分 (table)'!$A$2:$B$25,2,FALSE),"")</f>
        <v/>
      </c>
    </row>
    <row r="41" spans="2:12">
      <c r="B41">
        <v>39</v>
      </c>
      <c r="C41" s="1" t="str">
        <f>IF('申込書 参加選手'!C43&lt;&gt;"",+'申込書 参加選手'!C43,"")</f>
        <v/>
      </c>
      <c r="D41" s="1" t="str">
        <f>IF('申込書 参加選手'!D43&lt;&gt;"",+'申込書 参加選手'!D43,"")</f>
        <v/>
      </c>
      <c r="E41" s="1" t="str">
        <f>IF('申込書 参加選手'!E43&lt;&gt;"",+'申込書 参加選手'!E43,"")</f>
        <v/>
      </c>
      <c r="F41" s="1" t="str">
        <f>IF('申込書 参加選手'!F43&lt;&gt;"",+'申込書 参加選手'!F43,"")</f>
        <v/>
      </c>
      <c r="G41" s="1" t="str">
        <f>IF('申込書 参加選手'!C43&lt;&gt;"",'申込書 参加選手'!L43,"")</f>
        <v/>
      </c>
      <c r="H41" s="1" t="str">
        <f>IF('申込書 参加選手'!C43&lt;&gt;"",'申込書 参加選手'!M43,"")</f>
        <v/>
      </c>
      <c r="I41" t="str">
        <f t="shared" si="0"/>
        <v/>
      </c>
      <c r="K41" t="str">
        <f>IF(G41&lt;&gt;"",VLOOKUP(G41,'競技区分 (table)'!$A$2:$B$25,2,FALSE),"")</f>
        <v/>
      </c>
      <c r="L41" t="str">
        <f>IF(H41&lt;&gt;"",VLOOKUP(H41,'競技区分 (table)'!$A$2:$B$25,2,FALSE),"")</f>
        <v/>
      </c>
    </row>
    <row r="42" spans="2:12">
      <c r="B42">
        <v>40</v>
      </c>
      <c r="C42" s="1" t="str">
        <f>IF('申込書 参加選手'!C44&lt;&gt;"",+'申込書 参加選手'!C44,"")</f>
        <v/>
      </c>
      <c r="D42" s="1" t="str">
        <f>IF('申込書 参加選手'!D44&lt;&gt;"",+'申込書 参加選手'!D44,"")</f>
        <v/>
      </c>
      <c r="E42" s="1" t="str">
        <f>IF('申込書 参加選手'!E44&lt;&gt;"",+'申込書 参加選手'!E44,"")</f>
        <v/>
      </c>
      <c r="F42" s="1" t="str">
        <f>IF('申込書 参加選手'!F44&lt;&gt;"",+'申込書 参加選手'!F44,"")</f>
        <v/>
      </c>
      <c r="G42" s="1" t="str">
        <f>IF('申込書 参加選手'!C44&lt;&gt;"",'申込書 参加選手'!L44,"")</f>
        <v/>
      </c>
      <c r="H42" s="1" t="str">
        <f>IF('申込書 参加選手'!C44&lt;&gt;"",'申込書 参加選手'!M44,"")</f>
        <v/>
      </c>
      <c r="I42" t="str">
        <f t="shared" si="0"/>
        <v/>
      </c>
      <c r="K42" t="str">
        <f>IF(G42&lt;&gt;"",VLOOKUP(G42,'競技区分 (table)'!$A$2:$B$25,2,FALSE),"")</f>
        <v/>
      </c>
      <c r="L42" t="str">
        <f>IF(H42&lt;&gt;"",VLOOKUP(H42,'競技区分 (table)'!$A$2:$B$25,2,FALSE),"")</f>
        <v/>
      </c>
    </row>
    <row r="43" spans="2:12">
      <c r="B43">
        <v>41</v>
      </c>
      <c r="C43" s="1" t="str">
        <f>IF('申込書 参加選手'!C45&lt;&gt;"",+'申込書 参加選手'!C45,"")</f>
        <v/>
      </c>
      <c r="D43" s="1" t="str">
        <f>IF('申込書 参加選手'!D45&lt;&gt;"",+'申込書 参加選手'!D45,"")</f>
        <v/>
      </c>
      <c r="E43" s="1" t="str">
        <f>IF('申込書 参加選手'!E45&lt;&gt;"",+'申込書 参加選手'!E45,"")</f>
        <v/>
      </c>
      <c r="F43" s="1" t="str">
        <f>IF('申込書 参加選手'!F45&lt;&gt;"",+'申込書 参加選手'!F45,"")</f>
        <v/>
      </c>
      <c r="G43" s="1" t="str">
        <f>IF('申込書 参加選手'!C45&lt;&gt;"",'申込書 参加選手'!L45,"")</f>
        <v/>
      </c>
      <c r="H43" s="1" t="str">
        <f>IF('申込書 参加選手'!C45&lt;&gt;"",'申込書 参加選手'!M45,"")</f>
        <v/>
      </c>
      <c r="I43" t="str">
        <f t="shared" si="0"/>
        <v/>
      </c>
      <c r="K43" t="str">
        <f>IF(G43&lt;&gt;"",VLOOKUP(G43,'競技区分 (table)'!$A$2:$B$25,2,FALSE),"")</f>
        <v/>
      </c>
      <c r="L43" t="str">
        <f>IF(H43&lt;&gt;"",VLOOKUP(H43,'競技区分 (table)'!$A$2:$B$25,2,FALSE),"")</f>
        <v/>
      </c>
    </row>
    <row r="44" spans="2:12">
      <c r="B44">
        <v>42</v>
      </c>
      <c r="C44" s="1" t="str">
        <f>IF('申込書 参加選手'!C46&lt;&gt;"",+'申込書 参加選手'!C46,"")</f>
        <v/>
      </c>
      <c r="D44" s="1" t="str">
        <f>IF('申込書 参加選手'!D46&lt;&gt;"",+'申込書 参加選手'!D46,"")</f>
        <v/>
      </c>
      <c r="E44" s="1" t="str">
        <f>IF('申込書 参加選手'!E46&lt;&gt;"",+'申込書 参加選手'!E46,"")</f>
        <v/>
      </c>
      <c r="F44" s="1" t="str">
        <f>IF('申込書 参加選手'!F46&lt;&gt;"",+'申込書 参加選手'!F46,"")</f>
        <v/>
      </c>
      <c r="G44" s="1" t="str">
        <f>IF('申込書 参加選手'!C46&lt;&gt;"",'申込書 参加選手'!L46,"")</f>
        <v/>
      </c>
      <c r="H44" s="1" t="str">
        <f>IF('申込書 参加選手'!C46&lt;&gt;"",'申込書 参加選手'!M46,"")</f>
        <v/>
      </c>
      <c r="I44" t="str">
        <f t="shared" si="0"/>
        <v/>
      </c>
      <c r="K44" t="str">
        <f>IF(G44&lt;&gt;"",VLOOKUP(G44,'競技区分 (table)'!$A$2:$B$25,2,FALSE),"")</f>
        <v/>
      </c>
      <c r="L44" t="str">
        <f>IF(H44&lt;&gt;"",VLOOKUP(H44,'競技区分 (table)'!$A$2:$B$25,2,FALSE),"")</f>
        <v/>
      </c>
    </row>
    <row r="45" spans="2:12">
      <c r="B45">
        <v>43</v>
      </c>
      <c r="C45" s="1" t="str">
        <f>IF('申込書 参加選手'!C47&lt;&gt;"",+'申込書 参加選手'!C47,"")</f>
        <v/>
      </c>
      <c r="D45" s="1" t="str">
        <f>IF('申込書 参加選手'!D47&lt;&gt;"",+'申込書 参加選手'!D47,"")</f>
        <v/>
      </c>
      <c r="E45" s="1" t="str">
        <f>IF('申込書 参加選手'!E47&lt;&gt;"",+'申込書 参加選手'!E47,"")</f>
        <v/>
      </c>
      <c r="F45" s="1" t="str">
        <f>IF('申込書 参加選手'!F47&lt;&gt;"",+'申込書 参加選手'!F47,"")</f>
        <v/>
      </c>
      <c r="G45" s="1" t="str">
        <f>IF('申込書 参加選手'!C47&lt;&gt;"",'申込書 参加選手'!L47,"")</f>
        <v/>
      </c>
      <c r="H45" s="1" t="str">
        <f>IF('申込書 参加選手'!C47&lt;&gt;"",'申込書 参加選手'!M47,"")</f>
        <v/>
      </c>
      <c r="I45" t="str">
        <f t="shared" si="0"/>
        <v/>
      </c>
      <c r="K45" t="str">
        <f>IF(G45&lt;&gt;"",VLOOKUP(G45,'競技区分 (table)'!$A$2:$B$25,2,FALSE),"")</f>
        <v/>
      </c>
      <c r="L45" t="str">
        <f>IF(H45&lt;&gt;"",VLOOKUP(H45,'競技区分 (table)'!$A$2:$B$25,2,FALSE),"")</f>
        <v/>
      </c>
    </row>
    <row r="46" spans="2:12">
      <c r="B46">
        <v>44</v>
      </c>
      <c r="C46" s="1" t="str">
        <f>IF('申込書 参加選手'!C48&lt;&gt;"",+'申込書 参加選手'!C48,"")</f>
        <v/>
      </c>
      <c r="D46" s="1" t="str">
        <f>IF('申込書 参加選手'!D48&lt;&gt;"",+'申込書 参加選手'!D48,"")</f>
        <v/>
      </c>
      <c r="E46" s="1" t="str">
        <f>IF('申込書 参加選手'!E48&lt;&gt;"",+'申込書 参加選手'!E48,"")</f>
        <v/>
      </c>
      <c r="F46" s="1" t="str">
        <f>IF('申込書 参加選手'!F48&lt;&gt;"",+'申込書 参加選手'!F48,"")</f>
        <v/>
      </c>
      <c r="G46" s="1" t="str">
        <f>IF('申込書 参加選手'!C48&lt;&gt;"",'申込書 参加選手'!L48,"")</f>
        <v/>
      </c>
      <c r="H46" s="1" t="str">
        <f>IF('申込書 参加選手'!C48&lt;&gt;"",'申込書 参加選手'!M48,"")</f>
        <v/>
      </c>
      <c r="I46" t="str">
        <f t="shared" si="0"/>
        <v/>
      </c>
      <c r="K46" t="str">
        <f>IF(G46&lt;&gt;"",VLOOKUP(G46,'競技区分 (table)'!$A$2:$B$25,2,FALSE),"")</f>
        <v/>
      </c>
      <c r="L46" t="str">
        <f>IF(H46&lt;&gt;"",VLOOKUP(H46,'競技区分 (table)'!$A$2:$B$25,2,FALSE),"")</f>
        <v/>
      </c>
    </row>
    <row r="47" spans="2:12">
      <c r="B47">
        <v>45</v>
      </c>
      <c r="C47" s="1" t="str">
        <f>IF('申込書 参加選手'!C49&lt;&gt;"",+'申込書 参加選手'!C49,"")</f>
        <v/>
      </c>
      <c r="D47" s="1" t="str">
        <f>IF('申込書 参加選手'!D49&lt;&gt;"",+'申込書 参加選手'!D49,"")</f>
        <v/>
      </c>
      <c r="E47" s="1" t="str">
        <f>IF('申込書 参加選手'!E49&lt;&gt;"",+'申込書 参加選手'!E49,"")</f>
        <v/>
      </c>
      <c r="F47" s="1" t="str">
        <f>IF('申込書 参加選手'!F49&lt;&gt;"",+'申込書 参加選手'!F49,"")</f>
        <v/>
      </c>
      <c r="G47" s="1" t="str">
        <f>IF('申込書 参加選手'!C49&lt;&gt;"",'申込書 参加選手'!L49,"")</f>
        <v/>
      </c>
      <c r="H47" s="1" t="str">
        <f>IF('申込書 参加選手'!C49&lt;&gt;"",'申込書 参加選手'!M49,"")</f>
        <v/>
      </c>
      <c r="I47" t="str">
        <f t="shared" si="0"/>
        <v/>
      </c>
      <c r="K47" t="str">
        <f>IF(G47&lt;&gt;"",VLOOKUP(G47,'競技区分 (table)'!$A$2:$B$25,2,FALSE),"")</f>
        <v/>
      </c>
      <c r="L47" t="str">
        <f>IF(H47&lt;&gt;"",VLOOKUP(H47,'競技区分 (table)'!$A$2:$B$25,2,FALSE),"")</f>
        <v/>
      </c>
    </row>
    <row r="48" spans="2:12">
      <c r="B48">
        <v>46</v>
      </c>
      <c r="C48" s="1" t="str">
        <f>IF('申込書 参加選手'!C50&lt;&gt;"",+'申込書 参加選手'!C50,"")</f>
        <v/>
      </c>
      <c r="D48" s="1" t="str">
        <f>IF('申込書 参加選手'!D50&lt;&gt;"",+'申込書 参加選手'!D50,"")</f>
        <v/>
      </c>
      <c r="E48" s="1" t="str">
        <f>IF('申込書 参加選手'!E50&lt;&gt;"",+'申込書 参加選手'!E50,"")</f>
        <v/>
      </c>
      <c r="F48" s="1" t="str">
        <f>IF('申込書 参加選手'!F50&lt;&gt;"",+'申込書 参加選手'!F50,"")</f>
        <v/>
      </c>
      <c r="G48" s="1" t="str">
        <f>IF('申込書 参加選手'!C50&lt;&gt;"",'申込書 参加選手'!L50,"")</f>
        <v/>
      </c>
      <c r="H48" s="1" t="str">
        <f>IF('申込書 参加選手'!C50&lt;&gt;"",'申込書 参加選手'!M50,"")</f>
        <v/>
      </c>
      <c r="I48" t="str">
        <f t="shared" si="0"/>
        <v/>
      </c>
      <c r="K48" t="str">
        <f>IF(G48&lt;&gt;"",VLOOKUP(G48,'競技区分 (table)'!$A$2:$B$25,2,FALSE),"")</f>
        <v/>
      </c>
      <c r="L48" t="str">
        <f>IF(H48&lt;&gt;"",VLOOKUP(H48,'競技区分 (table)'!$A$2:$B$25,2,FALSE),"")</f>
        <v/>
      </c>
    </row>
    <row r="49" spans="2:12">
      <c r="B49">
        <v>47</v>
      </c>
      <c r="C49" s="1" t="str">
        <f>IF('申込書 参加選手'!C51&lt;&gt;"",+'申込書 参加選手'!C51,"")</f>
        <v/>
      </c>
      <c r="D49" s="1" t="str">
        <f>IF('申込書 参加選手'!D51&lt;&gt;"",+'申込書 参加選手'!D51,"")</f>
        <v/>
      </c>
      <c r="E49" s="1" t="str">
        <f>IF('申込書 参加選手'!E51&lt;&gt;"",+'申込書 参加選手'!E51,"")</f>
        <v/>
      </c>
      <c r="F49" s="1" t="str">
        <f>IF('申込書 参加選手'!F51&lt;&gt;"",+'申込書 参加選手'!F51,"")</f>
        <v/>
      </c>
      <c r="G49" s="1" t="str">
        <f>IF('申込書 参加選手'!C51&lt;&gt;"",'申込書 参加選手'!L51,"")</f>
        <v/>
      </c>
      <c r="H49" s="1" t="str">
        <f>IF('申込書 参加選手'!C51&lt;&gt;"",'申込書 参加選手'!M51,"")</f>
        <v/>
      </c>
      <c r="I49" t="str">
        <f t="shared" si="0"/>
        <v/>
      </c>
      <c r="K49" t="str">
        <f>IF(G49&lt;&gt;"",VLOOKUP(G49,'競技区分 (table)'!$A$2:$B$25,2,FALSE),"")</f>
        <v/>
      </c>
      <c r="L49" t="str">
        <f>IF(H49&lt;&gt;"",VLOOKUP(H49,'競技区分 (table)'!$A$2:$B$25,2,FALSE),"")</f>
        <v/>
      </c>
    </row>
    <row r="50" spans="2:12">
      <c r="B50">
        <v>48</v>
      </c>
      <c r="C50" s="1" t="str">
        <f>IF('申込書 参加選手'!C52&lt;&gt;"",+'申込書 参加選手'!C52,"")</f>
        <v/>
      </c>
      <c r="D50" s="1" t="str">
        <f>IF('申込書 参加選手'!D52&lt;&gt;"",+'申込書 参加選手'!D52,"")</f>
        <v/>
      </c>
      <c r="E50" s="1" t="str">
        <f>IF('申込書 参加選手'!E52&lt;&gt;"",+'申込書 参加選手'!E52,"")</f>
        <v/>
      </c>
      <c r="F50" s="1" t="str">
        <f>IF('申込書 参加選手'!F52&lt;&gt;"",+'申込書 参加選手'!F52,"")</f>
        <v/>
      </c>
      <c r="G50" s="1" t="str">
        <f>IF('申込書 参加選手'!C52&lt;&gt;"",'申込書 参加選手'!L52,"")</f>
        <v/>
      </c>
      <c r="H50" s="1" t="str">
        <f>IF('申込書 参加選手'!C52&lt;&gt;"",'申込書 参加選手'!M52,"")</f>
        <v/>
      </c>
      <c r="I50" t="str">
        <f t="shared" si="0"/>
        <v/>
      </c>
      <c r="K50" t="str">
        <f>IF(G50&lt;&gt;"",VLOOKUP(G50,'競技区分 (table)'!$A$2:$B$25,2,FALSE),"")</f>
        <v/>
      </c>
      <c r="L50" t="str">
        <f>IF(H50&lt;&gt;"",VLOOKUP(H50,'競技区分 (table)'!$A$2:$B$25,2,FALSE),"")</f>
        <v/>
      </c>
    </row>
    <row r="51" spans="2:12">
      <c r="B51">
        <v>49</v>
      </c>
      <c r="C51" s="1" t="str">
        <f>IF('申込書 参加選手'!C53&lt;&gt;"",+'申込書 参加選手'!C53,"")</f>
        <v/>
      </c>
      <c r="D51" s="1" t="str">
        <f>IF('申込書 参加選手'!D53&lt;&gt;"",+'申込書 参加選手'!D53,"")</f>
        <v/>
      </c>
      <c r="E51" s="1" t="str">
        <f>IF('申込書 参加選手'!E53&lt;&gt;"",+'申込書 参加選手'!E53,"")</f>
        <v/>
      </c>
      <c r="F51" s="1" t="str">
        <f>IF('申込書 参加選手'!F53&lt;&gt;"",+'申込書 参加選手'!F53,"")</f>
        <v/>
      </c>
      <c r="G51" s="1" t="str">
        <f>IF('申込書 参加選手'!C53&lt;&gt;"",'申込書 参加選手'!L53,"")</f>
        <v/>
      </c>
      <c r="H51" s="1" t="str">
        <f>IF('申込書 参加選手'!C53&lt;&gt;"",'申込書 参加選手'!M53,"")</f>
        <v/>
      </c>
      <c r="I51" t="str">
        <f t="shared" si="0"/>
        <v/>
      </c>
      <c r="K51" t="str">
        <f>IF(G51&lt;&gt;"",VLOOKUP(G51,'競技区分 (table)'!$A$2:$B$25,2,FALSE),"")</f>
        <v/>
      </c>
      <c r="L51" t="str">
        <f>IF(H51&lt;&gt;"",VLOOKUP(H51,'競技区分 (table)'!$A$2:$B$25,2,FALSE),"")</f>
        <v/>
      </c>
    </row>
    <row r="52" spans="2:12">
      <c r="B52">
        <v>50</v>
      </c>
      <c r="C52" s="1" t="str">
        <f>IF('申込書 参加選手'!C54&lt;&gt;"",+'申込書 参加選手'!C54,"")</f>
        <v/>
      </c>
      <c r="D52" s="1" t="str">
        <f>IF('申込書 参加選手'!D54&lt;&gt;"",+'申込書 参加選手'!D54,"")</f>
        <v/>
      </c>
      <c r="E52" s="1" t="str">
        <f>IF('申込書 参加選手'!E54&lt;&gt;"",+'申込書 参加選手'!E54,"")</f>
        <v/>
      </c>
      <c r="F52" s="1" t="str">
        <f>IF('申込書 参加選手'!F54&lt;&gt;"",+'申込書 参加選手'!F54,"")</f>
        <v/>
      </c>
      <c r="G52" s="1" t="str">
        <f>IF('申込書 参加選手'!C54&lt;&gt;"",'申込書 参加選手'!L54,"")</f>
        <v/>
      </c>
      <c r="H52" s="1" t="str">
        <f>IF('申込書 参加選手'!C54&lt;&gt;"",'申込書 参加選手'!M54,"")</f>
        <v/>
      </c>
      <c r="I52" t="str">
        <f t="shared" si="0"/>
        <v/>
      </c>
      <c r="K52" t="str">
        <f>IF(G52&lt;&gt;"",VLOOKUP(G52,'競技区分 (table)'!$A$2:$B$25,2,FALSE),"")</f>
        <v/>
      </c>
      <c r="L52" t="str">
        <f>IF(H52&lt;&gt;"",VLOOKUP(H52,'競技区分 (table)'!$A$2:$B$25,2,FALSE),"")</f>
        <v/>
      </c>
    </row>
    <row r="53" spans="2:12">
      <c r="B53">
        <v>51</v>
      </c>
      <c r="C53" s="1" t="str">
        <f>IF('申込書 参加選手'!C55&lt;&gt;"",+'申込書 参加選手'!C55,"")</f>
        <v/>
      </c>
      <c r="D53" s="1" t="str">
        <f>IF('申込書 参加選手'!D55&lt;&gt;"",+'申込書 参加選手'!D55,"")</f>
        <v/>
      </c>
      <c r="E53" s="1" t="str">
        <f>IF('申込書 参加選手'!E55&lt;&gt;"",+'申込書 参加選手'!E55,"")</f>
        <v/>
      </c>
      <c r="F53" s="1" t="str">
        <f>IF('申込書 参加選手'!F55&lt;&gt;"",+'申込書 参加選手'!F55,"")</f>
        <v/>
      </c>
      <c r="G53" s="1" t="str">
        <f>IF('申込書 参加選手'!C55&lt;&gt;"",'申込書 参加選手'!L55,"")</f>
        <v/>
      </c>
      <c r="H53" s="1" t="str">
        <f>IF('申込書 参加選手'!C55&lt;&gt;"",'申込書 参加選手'!M55,"")</f>
        <v/>
      </c>
      <c r="I53" t="str">
        <f t="shared" si="0"/>
        <v/>
      </c>
      <c r="K53" t="str">
        <f>IF(G53&lt;&gt;"",VLOOKUP(G53,'競技区分 (table)'!$A$2:$B$25,2,FALSE),"")</f>
        <v/>
      </c>
      <c r="L53" t="str">
        <f>IF(H53&lt;&gt;"",VLOOKUP(H53,'競技区分 (table)'!$A$2:$B$25,2,FALSE),"")</f>
        <v/>
      </c>
    </row>
    <row r="54" spans="2:12">
      <c r="B54">
        <v>52</v>
      </c>
      <c r="C54" s="1" t="str">
        <f>IF('申込書 参加選手'!C56&lt;&gt;"",+'申込書 参加選手'!C56,"")</f>
        <v/>
      </c>
      <c r="D54" s="1" t="str">
        <f>IF('申込書 参加選手'!D56&lt;&gt;"",+'申込書 参加選手'!D56,"")</f>
        <v/>
      </c>
      <c r="E54" s="1" t="str">
        <f>IF('申込書 参加選手'!E56&lt;&gt;"",+'申込書 参加選手'!E56,"")</f>
        <v/>
      </c>
      <c r="F54" s="1" t="str">
        <f>IF('申込書 参加選手'!F56&lt;&gt;"",+'申込書 参加選手'!F56,"")</f>
        <v/>
      </c>
      <c r="G54" s="1" t="str">
        <f>IF('申込書 参加選手'!C56&lt;&gt;"",'申込書 参加選手'!L56,"")</f>
        <v/>
      </c>
      <c r="H54" s="1" t="str">
        <f>IF('申込書 参加選手'!C56&lt;&gt;"",'申込書 参加選手'!M56,"")</f>
        <v/>
      </c>
      <c r="I54" t="str">
        <f t="shared" si="0"/>
        <v/>
      </c>
      <c r="K54" t="str">
        <f>IF(G54&lt;&gt;"",VLOOKUP(G54,'競技区分 (table)'!$A$2:$B$25,2,FALSE),"")</f>
        <v/>
      </c>
      <c r="L54" t="str">
        <f>IF(H54&lt;&gt;"",VLOOKUP(H54,'競技区分 (table)'!$A$2:$B$25,2,FALSE),"")</f>
        <v/>
      </c>
    </row>
    <row r="55" spans="2:12">
      <c r="B55">
        <v>53</v>
      </c>
      <c r="C55" s="1" t="str">
        <f>IF('申込書 参加選手'!C57&lt;&gt;"",+'申込書 参加選手'!C57,"")</f>
        <v/>
      </c>
      <c r="D55" s="1" t="str">
        <f>IF('申込書 参加選手'!D57&lt;&gt;"",+'申込書 参加選手'!D57,"")</f>
        <v/>
      </c>
      <c r="E55" s="1" t="str">
        <f>IF('申込書 参加選手'!E57&lt;&gt;"",+'申込書 参加選手'!E57,"")</f>
        <v/>
      </c>
      <c r="F55" s="1" t="str">
        <f>IF('申込書 参加選手'!F57&lt;&gt;"",+'申込書 参加選手'!F57,"")</f>
        <v/>
      </c>
      <c r="G55" s="1" t="str">
        <f>IF('申込書 参加選手'!C57&lt;&gt;"",'申込書 参加選手'!L57,"")</f>
        <v/>
      </c>
      <c r="H55" s="1" t="str">
        <f>IF('申込書 参加選手'!C57&lt;&gt;"",'申込書 参加選手'!M57,"")</f>
        <v/>
      </c>
      <c r="I55" t="str">
        <f t="shared" si="0"/>
        <v/>
      </c>
      <c r="K55" t="str">
        <f>IF(G55&lt;&gt;"",VLOOKUP(G55,'競技区分 (table)'!$A$2:$B$25,2,FALSE),"")</f>
        <v/>
      </c>
      <c r="L55" t="str">
        <f>IF(H55&lt;&gt;"",VLOOKUP(H55,'競技区分 (table)'!$A$2:$B$25,2,FALSE),"")</f>
        <v/>
      </c>
    </row>
    <row r="56" spans="2:12">
      <c r="B56">
        <v>54</v>
      </c>
      <c r="C56" s="1" t="str">
        <f>IF('申込書 参加選手'!C58&lt;&gt;"",+'申込書 参加選手'!C58,"")</f>
        <v/>
      </c>
      <c r="D56" s="1" t="str">
        <f>IF('申込書 参加選手'!D58&lt;&gt;"",+'申込書 参加選手'!D58,"")</f>
        <v/>
      </c>
      <c r="E56" s="1" t="str">
        <f>IF('申込書 参加選手'!E58&lt;&gt;"",+'申込書 参加選手'!E58,"")</f>
        <v/>
      </c>
      <c r="F56" s="1" t="str">
        <f>IF('申込書 参加選手'!F58&lt;&gt;"",+'申込書 参加選手'!F58,"")</f>
        <v/>
      </c>
      <c r="G56" s="1" t="str">
        <f>IF('申込書 参加選手'!C58&lt;&gt;"",'申込書 参加選手'!L58,"")</f>
        <v/>
      </c>
      <c r="H56" s="1" t="str">
        <f>IF('申込書 参加選手'!C58&lt;&gt;"",'申込書 参加選手'!M58,"")</f>
        <v/>
      </c>
      <c r="I56" t="str">
        <f t="shared" si="0"/>
        <v/>
      </c>
      <c r="K56" t="str">
        <f>IF(G56&lt;&gt;"",VLOOKUP(G56,'競技区分 (table)'!$A$2:$B$25,2,FALSE),"")</f>
        <v/>
      </c>
      <c r="L56" t="str">
        <f>IF(H56&lt;&gt;"",VLOOKUP(H56,'競技区分 (table)'!$A$2:$B$25,2,FALSE),"")</f>
        <v/>
      </c>
    </row>
    <row r="57" spans="2:12">
      <c r="B57">
        <v>55</v>
      </c>
      <c r="C57" s="1" t="str">
        <f>IF('申込書 参加選手'!C59&lt;&gt;"",+'申込書 参加選手'!C59,"")</f>
        <v/>
      </c>
      <c r="D57" s="1" t="str">
        <f>IF('申込書 参加選手'!D59&lt;&gt;"",+'申込書 参加選手'!D59,"")</f>
        <v/>
      </c>
      <c r="E57" s="1" t="str">
        <f>IF('申込書 参加選手'!E59&lt;&gt;"",+'申込書 参加選手'!E59,"")</f>
        <v/>
      </c>
      <c r="F57" s="1" t="str">
        <f>IF('申込書 参加選手'!F59&lt;&gt;"",+'申込書 参加選手'!F59,"")</f>
        <v/>
      </c>
      <c r="G57" s="1" t="str">
        <f>IF('申込書 参加選手'!C59&lt;&gt;"",'申込書 参加選手'!L59,"")</f>
        <v/>
      </c>
      <c r="H57" s="1" t="str">
        <f>IF('申込書 参加選手'!C59&lt;&gt;"",'申込書 参加選手'!M59,"")</f>
        <v/>
      </c>
      <c r="I57" t="str">
        <f t="shared" si="0"/>
        <v/>
      </c>
      <c r="K57" t="str">
        <f>IF(G57&lt;&gt;"",VLOOKUP(G57,'競技区分 (table)'!$A$2:$B$25,2,FALSE),"")</f>
        <v/>
      </c>
      <c r="L57" t="str">
        <f>IF(H57&lt;&gt;"",VLOOKUP(H57,'競技区分 (table)'!$A$2:$B$25,2,FALSE),"")</f>
        <v/>
      </c>
    </row>
    <row r="58" spans="2:12">
      <c r="B58">
        <v>56</v>
      </c>
      <c r="C58" s="1" t="str">
        <f>IF('申込書 参加選手'!C60&lt;&gt;"",+'申込書 参加選手'!C60,"")</f>
        <v/>
      </c>
      <c r="D58" s="1" t="str">
        <f>IF('申込書 参加選手'!D60&lt;&gt;"",+'申込書 参加選手'!D60,"")</f>
        <v/>
      </c>
      <c r="E58" s="1" t="str">
        <f>IF('申込書 参加選手'!E60&lt;&gt;"",+'申込書 参加選手'!E60,"")</f>
        <v/>
      </c>
      <c r="F58" s="1" t="str">
        <f>IF('申込書 参加選手'!F60&lt;&gt;"",+'申込書 参加選手'!F60,"")</f>
        <v/>
      </c>
      <c r="G58" s="1" t="str">
        <f>IF('申込書 参加選手'!C60&lt;&gt;"",'申込書 参加選手'!L60,"")</f>
        <v/>
      </c>
      <c r="H58" s="1" t="str">
        <f>IF('申込書 参加選手'!C60&lt;&gt;"",'申込書 参加選手'!M60,"")</f>
        <v/>
      </c>
      <c r="I58" t="str">
        <f t="shared" si="0"/>
        <v/>
      </c>
      <c r="K58" t="str">
        <f>IF(G58&lt;&gt;"",VLOOKUP(G58,'競技区分 (table)'!$A$2:$B$25,2,FALSE),"")</f>
        <v/>
      </c>
      <c r="L58" t="str">
        <f>IF(H58&lt;&gt;"",VLOOKUP(H58,'競技区分 (table)'!$A$2:$B$25,2,FALSE),"")</f>
        <v/>
      </c>
    </row>
    <row r="59" spans="2:12">
      <c r="B59">
        <v>57</v>
      </c>
      <c r="C59" s="1" t="str">
        <f>IF('申込書 参加選手'!C61&lt;&gt;"",+'申込書 参加選手'!C61,"")</f>
        <v/>
      </c>
      <c r="D59" s="1" t="str">
        <f>IF('申込書 参加選手'!D61&lt;&gt;"",+'申込書 参加選手'!D61,"")</f>
        <v/>
      </c>
      <c r="E59" s="1" t="str">
        <f>IF('申込書 参加選手'!E61&lt;&gt;"",+'申込書 参加選手'!E61,"")</f>
        <v/>
      </c>
      <c r="F59" s="1" t="str">
        <f>IF('申込書 参加選手'!F61&lt;&gt;"",+'申込書 参加選手'!F61,"")</f>
        <v/>
      </c>
      <c r="G59" s="1" t="str">
        <f>IF('申込書 参加選手'!C61&lt;&gt;"",'申込書 参加選手'!L61,"")</f>
        <v/>
      </c>
      <c r="H59" s="1" t="str">
        <f>IF('申込書 参加選手'!C61&lt;&gt;"",'申込書 参加選手'!M61,"")</f>
        <v/>
      </c>
      <c r="I59" t="str">
        <f t="shared" si="0"/>
        <v/>
      </c>
      <c r="K59" t="str">
        <f>IF(G59&lt;&gt;"",VLOOKUP(G59,'競技区分 (table)'!$A$2:$B$25,2,FALSE),"")</f>
        <v/>
      </c>
      <c r="L59" t="str">
        <f>IF(H59&lt;&gt;"",VLOOKUP(H59,'競技区分 (table)'!$A$2:$B$25,2,FALSE),"")</f>
        <v/>
      </c>
    </row>
    <row r="60" spans="2:12">
      <c r="B60">
        <v>58</v>
      </c>
      <c r="C60" s="1" t="str">
        <f>IF('申込書 参加選手'!C62&lt;&gt;"",+'申込書 参加選手'!C62,"")</f>
        <v/>
      </c>
      <c r="D60" s="1" t="str">
        <f>IF('申込書 参加選手'!D62&lt;&gt;"",+'申込書 参加選手'!D62,"")</f>
        <v/>
      </c>
      <c r="E60" s="1" t="str">
        <f>IF('申込書 参加選手'!E62&lt;&gt;"",+'申込書 参加選手'!E62,"")</f>
        <v/>
      </c>
      <c r="F60" s="1" t="str">
        <f>IF('申込書 参加選手'!F62&lt;&gt;"",+'申込書 参加選手'!F62,"")</f>
        <v/>
      </c>
      <c r="G60" s="1" t="str">
        <f>IF('申込書 参加選手'!C62&lt;&gt;"",'申込書 参加選手'!L62,"")</f>
        <v/>
      </c>
      <c r="H60" s="1" t="str">
        <f>IF('申込書 参加選手'!C62&lt;&gt;"",'申込書 参加選手'!M62,"")</f>
        <v/>
      </c>
      <c r="I60" t="str">
        <f t="shared" si="0"/>
        <v/>
      </c>
      <c r="K60" t="str">
        <f>IF(G60&lt;&gt;"",VLOOKUP(G60,'競技区分 (table)'!$A$2:$B$25,2,FALSE),"")</f>
        <v/>
      </c>
      <c r="L60" t="str">
        <f>IF(H60&lt;&gt;"",VLOOKUP(H60,'競技区分 (table)'!$A$2:$B$25,2,FALSE),"")</f>
        <v/>
      </c>
    </row>
    <row r="61" spans="2:12">
      <c r="B61">
        <v>59</v>
      </c>
      <c r="C61" s="1" t="str">
        <f>IF('申込書 参加選手'!C63&lt;&gt;"",+'申込書 参加選手'!C63,"")</f>
        <v/>
      </c>
      <c r="D61" s="1" t="str">
        <f>IF('申込書 参加選手'!D63&lt;&gt;"",+'申込書 参加選手'!D63,"")</f>
        <v/>
      </c>
      <c r="E61" s="1" t="str">
        <f>IF('申込書 参加選手'!E63&lt;&gt;"",+'申込書 参加選手'!E63,"")</f>
        <v/>
      </c>
      <c r="F61" s="1" t="str">
        <f>IF('申込書 参加選手'!F63&lt;&gt;"",+'申込書 参加選手'!F63,"")</f>
        <v/>
      </c>
      <c r="G61" s="1" t="str">
        <f>IF('申込書 参加選手'!C63&lt;&gt;"",'申込書 参加選手'!L63,"")</f>
        <v/>
      </c>
      <c r="H61" s="1" t="str">
        <f>IF('申込書 参加選手'!C63&lt;&gt;"",'申込書 参加選手'!M63,"")</f>
        <v/>
      </c>
      <c r="I61" t="str">
        <f t="shared" si="0"/>
        <v/>
      </c>
      <c r="K61" t="str">
        <f>IF(G61&lt;&gt;"",VLOOKUP(G61,'競技区分 (table)'!$A$2:$B$25,2,FALSE),"")</f>
        <v/>
      </c>
      <c r="L61" t="str">
        <f>IF(H61&lt;&gt;"",VLOOKUP(H61,'競技区分 (table)'!$A$2:$B$25,2,FALSE),"")</f>
        <v/>
      </c>
    </row>
    <row r="62" spans="2:12">
      <c r="B62">
        <v>60</v>
      </c>
      <c r="C62" s="1" t="str">
        <f>IF('申込書 参加選手'!C64&lt;&gt;"",+'申込書 参加選手'!C64,"")</f>
        <v/>
      </c>
      <c r="D62" s="1" t="str">
        <f>IF('申込書 参加選手'!D64&lt;&gt;"",+'申込書 参加選手'!D64,"")</f>
        <v/>
      </c>
      <c r="E62" s="1" t="str">
        <f>IF('申込書 参加選手'!E64&lt;&gt;"",+'申込書 参加選手'!E64,"")</f>
        <v/>
      </c>
      <c r="F62" s="1" t="str">
        <f>IF('申込書 参加選手'!F64&lt;&gt;"",+'申込書 参加選手'!F64,"")</f>
        <v/>
      </c>
      <c r="G62" s="1" t="str">
        <f>IF('申込書 参加選手'!C64&lt;&gt;"",'申込書 参加選手'!L64,"")</f>
        <v/>
      </c>
      <c r="H62" s="1" t="str">
        <f>IF('申込書 参加選手'!C64&lt;&gt;"",'申込書 参加選手'!M64,"")</f>
        <v/>
      </c>
      <c r="I62" t="str">
        <f t="shared" si="0"/>
        <v/>
      </c>
      <c r="K62" t="str">
        <f>IF(G62&lt;&gt;"",VLOOKUP(G62,'競技区分 (table)'!$A$2:$B$25,2,FALSE),"")</f>
        <v/>
      </c>
      <c r="L62" t="str">
        <f>IF(H62&lt;&gt;"",VLOOKUP(H62,'競技区分 (table)'!$A$2:$B$25,2,FALSE),"")</f>
        <v/>
      </c>
    </row>
    <row r="63" spans="2:12">
      <c r="B63">
        <v>61</v>
      </c>
      <c r="C63" s="1" t="str">
        <f>IF('申込書 参加選手'!C65&lt;&gt;"",+'申込書 参加選手'!C65,"")</f>
        <v/>
      </c>
      <c r="D63" s="1" t="str">
        <f>IF('申込書 参加選手'!D65&lt;&gt;"",+'申込書 参加選手'!D65,"")</f>
        <v/>
      </c>
      <c r="E63" s="1" t="str">
        <f>IF('申込書 参加選手'!E65&lt;&gt;"",+'申込書 参加選手'!E65,"")</f>
        <v/>
      </c>
      <c r="F63" s="1" t="str">
        <f>IF('申込書 参加選手'!F65&lt;&gt;"",+'申込書 参加選手'!F65,"")</f>
        <v/>
      </c>
      <c r="G63" s="1" t="str">
        <f>IF('申込書 参加選手'!C65&lt;&gt;"",'申込書 参加選手'!L65,"")</f>
        <v/>
      </c>
      <c r="H63" s="1" t="str">
        <f>IF('申込書 参加選手'!C65&lt;&gt;"",'申込書 参加選手'!M65,"")</f>
        <v/>
      </c>
      <c r="I63" t="str">
        <f t="shared" si="0"/>
        <v/>
      </c>
      <c r="K63" t="str">
        <f>IF(G63&lt;&gt;"",VLOOKUP(G63,'競技区分 (table)'!$A$2:$B$25,2,FALSE),"")</f>
        <v/>
      </c>
      <c r="L63" t="str">
        <f>IF(H63&lt;&gt;"",VLOOKUP(H63,'競技区分 (table)'!$A$2:$B$25,2,FALSE),"")</f>
        <v/>
      </c>
    </row>
    <row r="64" spans="2:12">
      <c r="B64">
        <v>62</v>
      </c>
      <c r="C64" s="1" t="str">
        <f>IF('申込書 参加選手'!C66&lt;&gt;"",+'申込書 参加選手'!C66,"")</f>
        <v/>
      </c>
      <c r="D64" s="1" t="str">
        <f>IF('申込書 参加選手'!D66&lt;&gt;"",+'申込書 参加選手'!D66,"")</f>
        <v/>
      </c>
      <c r="E64" s="1" t="str">
        <f>IF('申込書 参加選手'!E66&lt;&gt;"",+'申込書 参加選手'!E66,"")</f>
        <v/>
      </c>
      <c r="F64" s="1" t="str">
        <f>IF('申込書 参加選手'!F66&lt;&gt;"",+'申込書 参加選手'!F66,"")</f>
        <v/>
      </c>
      <c r="G64" s="1" t="str">
        <f>IF('申込書 参加選手'!C66&lt;&gt;"",'申込書 参加選手'!L66,"")</f>
        <v/>
      </c>
      <c r="H64" s="1" t="str">
        <f>IF('申込書 参加選手'!C66&lt;&gt;"",'申込書 参加選手'!M66,"")</f>
        <v/>
      </c>
      <c r="I64" t="str">
        <f t="shared" si="0"/>
        <v/>
      </c>
      <c r="K64" t="str">
        <f>IF(G64&lt;&gt;"",VLOOKUP(G64,'競技区分 (table)'!$A$2:$B$25,2,FALSE),"")</f>
        <v/>
      </c>
      <c r="L64" t="str">
        <f>IF(H64&lt;&gt;"",VLOOKUP(H64,'競技区分 (table)'!$A$2:$B$25,2,FALSE),"")</f>
        <v/>
      </c>
    </row>
    <row r="65" spans="2:12">
      <c r="B65">
        <v>63</v>
      </c>
      <c r="C65" s="1" t="str">
        <f>IF('申込書 参加選手'!C67&lt;&gt;"",+'申込書 参加選手'!C67,"")</f>
        <v/>
      </c>
      <c r="D65" s="1" t="str">
        <f>IF('申込書 参加選手'!D67&lt;&gt;"",+'申込書 参加選手'!D67,"")</f>
        <v/>
      </c>
      <c r="E65" s="1" t="str">
        <f>IF('申込書 参加選手'!E67&lt;&gt;"",+'申込書 参加選手'!E67,"")</f>
        <v/>
      </c>
      <c r="F65" s="1" t="str">
        <f>IF('申込書 参加選手'!F67&lt;&gt;"",+'申込書 参加選手'!F67,"")</f>
        <v/>
      </c>
      <c r="G65" s="1" t="str">
        <f>IF('申込書 参加選手'!C67&lt;&gt;"",'申込書 参加選手'!L67,"")</f>
        <v/>
      </c>
      <c r="H65" s="1" t="str">
        <f>IF('申込書 参加選手'!C67&lt;&gt;"",'申込書 参加選手'!M67,"")</f>
        <v/>
      </c>
      <c r="I65" t="str">
        <f t="shared" si="0"/>
        <v/>
      </c>
      <c r="K65" t="str">
        <f>IF(G65&lt;&gt;"",VLOOKUP(G65,'競技区分 (table)'!$A$2:$B$25,2,FALSE),"")</f>
        <v/>
      </c>
      <c r="L65" t="str">
        <f>IF(H65&lt;&gt;"",VLOOKUP(H65,'競技区分 (table)'!$A$2:$B$25,2,FALSE),"")</f>
        <v/>
      </c>
    </row>
    <row r="66" spans="2:12">
      <c r="B66">
        <v>64</v>
      </c>
      <c r="C66" s="1" t="str">
        <f>IF('申込書 参加選手'!C68&lt;&gt;"",+'申込書 参加選手'!C68,"")</f>
        <v/>
      </c>
      <c r="D66" s="1" t="str">
        <f>IF('申込書 参加選手'!D68&lt;&gt;"",+'申込書 参加選手'!D68,"")</f>
        <v/>
      </c>
      <c r="E66" s="1" t="str">
        <f>IF('申込書 参加選手'!E68&lt;&gt;"",+'申込書 参加選手'!E68,"")</f>
        <v/>
      </c>
      <c r="F66" s="1" t="str">
        <f>IF('申込書 参加選手'!F68&lt;&gt;"",+'申込書 参加選手'!F68,"")</f>
        <v/>
      </c>
      <c r="G66" s="1" t="str">
        <f>IF('申込書 参加選手'!C68&lt;&gt;"",'申込書 参加選手'!L68,"")</f>
        <v/>
      </c>
      <c r="H66" s="1" t="str">
        <f>IF('申込書 参加選手'!C68&lt;&gt;"",'申込書 参加選手'!M68,"")</f>
        <v/>
      </c>
      <c r="I66" t="str">
        <f t="shared" si="0"/>
        <v/>
      </c>
      <c r="K66" t="str">
        <f>IF(G66&lt;&gt;"",VLOOKUP(G66,'競技区分 (table)'!$A$2:$B$25,2,FALSE),"")</f>
        <v/>
      </c>
      <c r="L66" t="str">
        <f>IF(H66&lt;&gt;"",VLOOKUP(H66,'競技区分 (table)'!$A$2:$B$25,2,FALSE),"")</f>
        <v/>
      </c>
    </row>
    <row r="67" spans="2:12">
      <c r="B67">
        <v>65</v>
      </c>
      <c r="C67" s="1" t="str">
        <f>IF('申込書 参加選手'!C69&lt;&gt;"",+'申込書 参加選手'!C69,"")</f>
        <v/>
      </c>
      <c r="D67" s="1" t="str">
        <f>IF('申込書 参加選手'!D69&lt;&gt;"",+'申込書 参加選手'!D69,"")</f>
        <v/>
      </c>
      <c r="E67" s="1" t="str">
        <f>IF('申込書 参加選手'!E69&lt;&gt;"",+'申込書 参加選手'!E69,"")</f>
        <v/>
      </c>
      <c r="F67" s="1" t="str">
        <f>IF('申込書 参加選手'!F69&lt;&gt;"",+'申込書 参加選手'!F69,"")</f>
        <v/>
      </c>
      <c r="G67" s="1" t="str">
        <f>IF('申込書 参加選手'!C69&lt;&gt;"",'申込書 参加選手'!L69,"")</f>
        <v/>
      </c>
      <c r="H67" s="1" t="str">
        <f>IF('申込書 参加選手'!C69&lt;&gt;"",'申込書 参加選手'!M69,"")</f>
        <v/>
      </c>
      <c r="I67" t="str">
        <f t="shared" si="0"/>
        <v/>
      </c>
      <c r="K67" t="str">
        <f>IF(G67&lt;&gt;"",VLOOKUP(G67,'競技区分 (table)'!$A$2:$B$25,2,FALSE),"")</f>
        <v/>
      </c>
      <c r="L67" t="str">
        <f>IF(H67&lt;&gt;"",VLOOKUP(H67,'競技区分 (table)'!$A$2:$B$25,2,FALSE),"")</f>
        <v/>
      </c>
    </row>
    <row r="68" spans="2:12">
      <c r="B68">
        <v>66</v>
      </c>
      <c r="C68" s="1" t="str">
        <f>IF('申込書 参加選手'!C70&lt;&gt;"",+'申込書 参加選手'!C70,"")</f>
        <v/>
      </c>
      <c r="D68" s="1" t="str">
        <f>IF('申込書 参加選手'!D70&lt;&gt;"",+'申込書 参加選手'!D70,"")</f>
        <v/>
      </c>
      <c r="E68" s="1" t="str">
        <f>IF('申込書 参加選手'!E70&lt;&gt;"",+'申込書 参加選手'!E70,"")</f>
        <v/>
      </c>
      <c r="F68" s="1" t="str">
        <f>IF('申込書 参加選手'!F70&lt;&gt;"",+'申込書 参加選手'!F70,"")</f>
        <v/>
      </c>
      <c r="G68" s="1" t="str">
        <f>IF('申込書 参加選手'!C70&lt;&gt;"",'申込書 参加選手'!L70,"")</f>
        <v/>
      </c>
      <c r="H68" s="1" t="str">
        <f>IF('申込書 参加選手'!C70&lt;&gt;"",'申込書 参加選手'!M70,"")</f>
        <v/>
      </c>
      <c r="I68" t="str">
        <f t="shared" ref="I68:I122" si="1">IF(C68&lt;&gt;"",$K$1,"")</f>
        <v/>
      </c>
      <c r="K68" t="str">
        <f>IF(G68&lt;&gt;"",VLOOKUP(G68,'競技区分 (table)'!$A$2:$B$25,2,FALSE),"")</f>
        <v/>
      </c>
      <c r="L68" t="str">
        <f>IF(H68&lt;&gt;"",VLOOKUP(H68,'競技区分 (table)'!$A$2:$B$25,2,FALSE),"")</f>
        <v/>
      </c>
    </row>
    <row r="69" spans="2:12">
      <c r="B69">
        <v>67</v>
      </c>
      <c r="C69" s="1" t="str">
        <f>IF('申込書 参加選手'!C71&lt;&gt;"",+'申込書 参加選手'!C71,"")</f>
        <v/>
      </c>
      <c r="D69" s="1" t="str">
        <f>IF('申込書 参加選手'!D71&lt;&gt;"",+'申込書 参加選手'!D71,"")</f>
        <v/>
      </c>
      <c r="E69" s="1" t="str">
        <f>IF('申込書 参加選手'!E71&lt;&gt;"",+'申込書 参加選手'!E71,"")</f>
        <v/>
      </c>
      <c r="F69" s="1" t="str">
        <f>IF('申込書 参加選手'!F71&lt;&gt;"",+'申込書 参加選手'!F71,"")</f>
        <v/>
      </c>
      <c r="G69" s="1" t="str">
        <f>IF('申込書 参加選手'!C71&lt;&gt;"",'申込書 参加選手'!L71,"")</f>
        <v/>
      </c>
      <c r="H69" s="1" t="str">
        <f>IF('申込書 参加選手'!C71&lt;&gt;"",'申込書 参加選手'!M71,"")</f>
        <v/>
      </c>
      <c r="I69" t="str">
        <f t="shared" si="1"/>
        <v/>
      </c>
      <c r="K69" t="str">
        <f>IF(G69&lt;&gt;"",VLOOKUP(G69,'競技区分 (table)'!$A$2:$B$25,2,FALSE),"")</f>
        <v/>
      </c>
      <c r="L69" t="str">
        <f>IF(H69&lt;&gt;"",VLOOKUP(H69,'競技区分 (table)'!$A$2:$B$25,2,FALSE),"")</f>
        <v/>
      </c>
    </row>
    <row r="70" spans="2:12">
      <c r="B70">
        <v>68</v>
      </c>
      <c r="C70" s="1" t="str">
        <f>IF('申込書 参加選手'!C72&lt;&gt;"",+'申込書 参加選手'!C72,"")</f>
        <v/>
      </c>
      <c r="D70" s="1" t="str">
        <f>IF('申込書 参加選手'!D72&lt;&gt;"",+'申込書 参加選手'!D72,"")</f>
        <v/>
      </c>
      <c r="E70" s="1" t="str">
        <f>IF('申込書 参加選手'!E72&lt;&gt;"",+'申込書 参加選手'!E72,"")</f>
        <v/>
      </c>
      <c r="F70" s="1" t="str">
        <f>IF('申込書 参加選手'!F72&lt;&gt;"",+'申込書 参加選手'!F72,"")</f>
        <v/>
      </c>
      <c r="G70" s="1" t="str">
        <f>IF('申込書 参加選手'!C72&lt;&gt;"",'申込書 参加選手'!L72,"")</f>
        <v/>
      </c>
      <c r="H70" s="1" t="str">
        <f>IF('申込書 参加選手'!C72&lt;&gt;"",'申込書 参加選手'!M72,"")</f>
        <v/>
      </c>
      <c r="I70" t="str">
        <f t="shared" si="1"/>
        <v/>
      </c>
      <c r="K70" t="str">
        <f>IF(G70&lt;&gt;"",VLOOKUP(G70,'競技区分 (table)'!$A$2:$B$25,2,FALSE),"")</f>
        <v/>
      </c>
      <c r="L70" t="str">
        <f>IF(H70&lt;&gt;"",VLOOKUP(H70,'競技区分 (table)'!$A$2:$B$25,2,FALSE),"")</f>
        <v/>
      </c>
    </row>
    <row r="71" spans="2:12">
      <c r="B71">
        <v>69</v>
      </c>
      <c r="C71" s="1" t="str">
        <f>IF('申込書 参加選手'!C73&lt;&gt;"",+'申込書 参加選手'!C73,"")</f>
        <v/>
      </c>
      <c r="D71" s="1" t="str">
        <f>IF('申込書 参加選手'!D73&lt;&gt;"",+'申込書 参加選手'!D73,"")</f>
        <v/>
      </c>
      <c r="E71" s="1" t="str">
        <f>IF('申込書 参加選手'!E73&lt;&gt;"",+'申込書 参加選手'!E73,"")</f>
        <v/>
      </c>
      <c r="F71" s="1" t="str">
        <f>IF('申込書 参加選手'!F73&lt;&gt;"",+'申込書 参加選手'!F73,"")</f>
        <v/>
      </c>
      <c r="G71" s="1" t="str">
        <f>IF('申込書 参加選手'!C73&lt;&gt;"",'申込書 参加選手'!L73,"")</f>
        <v/>
      </c>
      <c r="H71" s="1" t="str">
        <f>IF('申込書 参加選手'!C73&lt;&gt;"",'申込書 参加選手'!M73,"")</f>
        <v/>
      </c>
      <c r="I71" t="str">
        <f t="shared" si="1"/>
        <v/>
      </c>
      <c r="K71" t="str">
        <f>IF(G71&lt;&gt;"",VLOOKUP(G71,'競技区分 (table)'!$A$2:$B$25,2,FALSE),"")</f>
        <v/>
      </c>
      <c r="L71" t="str">
        <f>IF(H71&lt;&gt;"",VLOOKUP(H71,'競技区分 (table)'!$A$2:$B$25,2,FALSE),"")</f>
        <v/>
      </c>
    </row>
    <row r="72" spans="2:12">
      <c r="B72">
        <v>70</v>
      </c>
      <c r="C72" s="1" t="str">
        <f>IF('申込書 参加選手'!C74&lt;&gt;"",+'申込書 参加選手'!C74,"")</f>
        <v/>
      </c>
      <c r="D72" s="1" t="str">
        <f>IF('申込書 参加選手'!D74&lt;&gt;"",+'申込書 参加選手'!D74,"")</f>
        <v/>
      </c>
      <c r="E72" s="1" t="str">
        <f>IF('申込書 参加選手'!E74&lt;&gt;"",+'申込書 参加選手'!E74,"")</f>
        <v/>
      </c>
      <c r="F72" s="1" t="str">
        <f>IF('申込書 参加選手'!F74&lt;&gt;"",+'申込書 参加選手'!F74,"")</f>
        <v/>
      </c>
      <c r="G72" s="1" t="str">
        <f>IF('申込書 参加選手'!C74&lt;&gt;"",'申込書 参加選手'!L74,"")</f>
        <v/>
      </c>
      <c r="H72" s="1" t="str">
        <f>IF('申込書 参加選手'!C74&lt;&gt;"",'申込書 参加選手'!M74,"")</f>
        <v/>
      </c>
      <c r="I72" t="str">
        <f t="shared" si="1"/>
        <v/>
      </c>
      <c r="K72" t="str">
        <f>IF(G72&lt;&gt;"",VLOOKUP(G72,'競技区分 (table)'!$A$2:$B$25,2,FALSE),"")</f>
        <v/>
      </c>
      <c r="L72" t="str">
        <f>IF(H72&lt;&gt;"",VLOOKUP(H72,'競技区分 (table)'!$A$2:$B$25,2,FALSE),"")</f>
        <v/>
      </c>
    </row>
    <row r="73" spans="2:12">
      <c r="B73">
        <v>71</v>
      </c>
      <c r="C73" s="1" t="str">
        <f>IF('申込書 参加選手'!C75&lt;&gt;"",+'申込書 参加選手'!C75,"")</f>
        <v/>
      </c>
      <c r="D73" s="1" t="str">
        <f>IF('申込書 参加選手'!D75&lt;&gt;"",+'申込書 参加選手'!D75,"")</f>
        <v/>
      </c>
      <c r="E73" s="1" t="str">
        <f>IF('申込書 参加選手'!E75&lt;&gt;"",+'申込書 参加選手'!E75,"")</f>
        <v/>
      </c>
      <c r="F73" s="1" t="str">
        <f>IF('申込書 参加選手'!F75&lt;&gt;"",+'申込書 参加選手'!F75,"")</f>
        <v/>
      </c>
      <c r="G73" s="1" t="str">
        <f>IF('申込書 参加選手'!C75&lt;&gt;"",'申込書 参加選手'!L75,"")</f>
        <v/>
      </c>
      <c r="H73" s="1" t="str">
        <f>IF('申込書 参加選手'!C75&lt;&gt;"",'申込書 参加選手'!M75,"")</f>
        <v/>
      </c>
      <c r="I73" t="str">
        <f t="shared" si="1"/>
        <v/>
      </c>
      <c r="K73" t="str">
        <f>IF(G73&lt;&gt;"",VLOOKUP(G73,'競技区分 (table)'!$A$2:$B$25,2,FALSE),"")</f>
        <v/>
      </c>
      <c r="L73" t="str">
        <f>IF(H73&lt;&gt;"",VLOOKUP(H73,'競技区分 (table)'!$A$2:$B$25,2,FALSE),"")</f>
        <v/>
      </c>
    </row>
    <row r="74" spans="2:12">
      <c r="B74">
        <v>72</v>
      </c>
      <c r="C74" s="1" t="str">
        <f>IF('申込書 参加選手'!C76&lt;&gt;"",+'申込書 参加選手'!C76,"")</f>
        <v/>
      </c>
      <c r="D74" s="1" t="str">
        <f>IF('申込書 参加選手'!D76&lt;&gt;"",+'申込書 参加選手'!D76,"")</f>
        <v/>
      </c>
      <c r="E74" s="1" t="str">
        <f>IF('申込書 参加選手'!E76&lt;&gt;"",+'申込書 参加選手'!E76,"")</f>
        <v/>
      </c>
      <c r="F74" s="1" t="str">
        <f>IF('申込書 参加選手'!F76&lt;&gt;"",+'申込書 参加選手'!F76,"")</f>
        <v/>
      </c>
      <c r="G74" s="1" t="str">
        <f>IF('申込書 参加選手'!C76&lt;&gt;"",'申込書 参加選手'!L76,"")</f>
        <v/>
      </c>
      <c r="H74" s="1" t="str">
        <f>IF('申込書 参加選手'!C76&lt;&gt;"",'申込書 参加選手'!M76,"")</f>
        <v/>
      </c>
      <c r="I74" t="str">
        <f t="shared" si="1"/>
        <v/>
      </c>
      <c r="K74" t="str">
        <f>IF(G74&lt;&gt;"",VLOOKUP(G74,'競技区分 (table)'!$A$2:$B$25,2,FALSE),"")</f>
        <v/>
      </c>
      <c r="L74" t="str">
        <f>IF(H74&lt;&gt;"",VLOOKUP(H74,'競技区分 (table)'!$A$2:$B$25,2,FALSE),"")</f>
        <v/>
      </c>
    </row>
    <row r="75" spans="2:12">
      <c r="B75">
        <v>73</v>
      </c>
      <c r="C75" s="1" t="str">
        <f>IF('申込書 参加選手'!C77&lt;&gt;"",+'申込書 参加選手'!C77,"")</f>
        <v/>
      </c>
      <c r="D75" s="1" t="str">
        <f>IF('申込書 参加選手'!D77&lt;&gt;"",+'申込書 参加選手'!D77,"")</f>
        <v/>
      </c>
      <c r="E75" s="1" t="str">
        <f>IF('申込書 参加選手'!E77&lt;&gt;"",+'申込書 参加選手'!E77,"")</f>
        <v/>
      </c>
      <c r="F75" s="1" t="str">
        <f>IF('申込書 参加選手'!F77&lt;&gt;"",+'申込書 参加選手'!F77,"")</f>
        <v/>
      </c>
      <c r="G75" s="1" t="str">
        <f>IF('申込書 参加選手'!C77&lt;&gt;"",'申込書 参加選手'!L77,"")</f>
        <v/>
      </c>
      <c r="H75" s="1" t="str">
        <f>IF('申込書 参加選手'!C77&lt;&gt;"",'申込書 参加選手'!M77,"")</f>
        <v/>
      </c>
      <c r="I75" t="str">
        <f t="shared" si="1"/>
        <v/>
      </c>
      <c r="K75" t="str">
        <f>IF(G75&lt;&gt;"",VLOOKUP(G75,'競技区分 (table)'!$A$2:$B$25,2,FALSE),"")</f>
        <v/>
      </c>
      <c r="L75" t="str">
        <f>IF(H75&lt;&gt;"",VLOOKUP(H75,'競技区分 (table)'!$A$2:$B$25,2,FALSE),"")</f>
        <v/>
      </c>
    </row>
    <row r="76" spans="2:12">
      <c r="B76">
        <v>74</v>
      </c>
      <c r="C76" s="1" t="str">
        <f>IF('申込書 参加選手'!C78&lt;&gt;"",+'申込書 参加選手'!C78,"")</f>
        <v/>
      </c>
      <c r="D76" s="1" t="str">
        <f>IF('申込書 参加選手'!D78&lt;&gt;"",+'申込書 参加選手'!D78,"")</f>
        <v/>
      </c>
      <c r="E76" s="1" t="str">
        <f>IF('申込書 参加選手'!E78&lt;&gt;"",+'申込書 参加選手'!E78,"")</f>
        <v/>
      </c>
      <c r="F76" s="1" t="str">
        <f>IF('申込書 参加選手'!F78&lt;&gt;"",+'申込書 参加選手'!F78,"")</f>
        <v/>
      </c>
      <c r="G76" s="1" t="str">
        <f>IF('申込書 参加選手'!C78&lt;&gt;"",'申込書 参加選手'!L78,"")</f>
        <v/>
      </c>
      <c r="H76" s="1" t="str">
        <f>IF('申込書 参加選手'!C78&lt;&gt;"",'申込書 参加選手'!M78,"")</f>
        <v/>
      </c>
      <c r="I76" t="str">
        <f t="shared" si="1"/>
        <v/>
      </c>
      <c r="K76" t="str">
        <f>IF(G76&lt;&gt;"",VLOOKUP(G76,'競技区分 (table)'!$A$2:$B$25,2,FALSE),"")</f>
        <v/>
      </c>
      <c r="L76" t="str">
        <f>IF(H76&lt;&gt;"",VLOOKUP(H76,'競技区分 (table)'!$A$2:$B$25,2,FALSE),"")</f>
        <v/>
      </c>
    </row>
    <row r="77" spans="2:12">
      <c r="B77">
        <v>75</v>
      </c>
      <c r="C77" s="1" t="str">
        <f>IF('申込書 参加選手'!C79&lt;&gt;"",+'申込書 参加選手'!C79,"")</f>
        <v/>
      </c>
      <c r="D77" s="1" t="str">
        <f>IF('申込書 参加選手'!D79&lt;&gt;"",+'申込書 参加選手'!D79,"")</f>
        <v/>
      </c>
      <c r="E77" s="1" t="str">
        <f>IF('申込書 参加選手'!E79&lt;&gt;"",+'申込書 参加選手'!E79,"")</f>
        <v/>
      </c>
      <c r="F77" s="1" t="str">
        <f>IF('申込書 参加選手'!F79&lt;&gt;"",+'申込書 参加選手'!F79,"")</f>
        <v/>
      </c>
      <c r="G77" s="1" t="str">
        <f>IF('申込書 参加選手'!C79&lt;&gt;"",'申込書 参加選手'!L79,"")</f>
        <v/>
      </c>
      <c r="H77" s="1" t="str">
        <f>IF('申込書 参加選手'!C79&lt;&gt;"",'申込書 参加選手'!M79,"")</f>
        <v/>
      </c>
      <c r="I77" t="str">
        <f t="shared" si="1"/>
        <v/>
      </c>
      <c r="K77" t="str">
        <f>IF(G77&lt;&gt;"",VLOOKUP(G77,'競技区分 (table)'!$A$2:$B$25,2,FALSE),"")</f>
        <v/>
      </c>
      <c r="L77" t="str">
        <f>IF(H77&lt;&gt;"",VLOOKUP(H77,'競技区分 (table)'!$A$2:$B$25,2,FALSE),"")</f>
        <v/>
      </c>
    </row>
    <row r="78" spans="2:12">
      <c r="B78">
        <v>76</v>
      </c>
      <c r="C78" s="1" t="str">
        <f>IF('申込書 参加選手'!C80&lt;&gt;"",+'申込書 参加選手'!C80,"")</f>
        <v/>
      </c>
      <c r="D78" s="1" t="str">
        <f>IF('申込書 参加選手'!D80&lt;&gt;"",+'申込書 参加選手'!D80,"")</f>
        <v/>
      </c>
      <c r="E78" s="1" t="str">
        <f>IF('申込書 参加選手'!E80&lt;&gt;"",+'申込書 参加選手'!E80,"")</f>
        <v/>
      </c>
      <c r="F78" s="1" t="str">
        <f>IF('申込書 参加選手'!F80&lt;&gt;"",+'申込書 参加選手'!F80,"")</f>
        <v/>
      </c>
      <c r="G78" s="1" t="str">
        <f>IF('申込書 参加選手'!C80&lt;&gt;"",'申込書 参加選手'!L80,"")</f>
        <v/>
      </c>
      <c r="H78" s="1" t="str">
        <f>IF('申込書 参加選手'!C80&lt;&gt;"",'申込書 参加選手'!M80,"")</f>
        <v/>
      </c>
      <c r="I78" t="str">
        <f t="shared" si="1"/>
        <v/>
      </c>
      <c r="K78" t="str">
        <f>IF(G78&lt;&gt;"",VLOOKUP(G78,'競技区分 (table)'!$A$2:$B$25,2,FALSE),"")</f>
        <v/>
      </c>
      <c r="L78" t="str">
        <f>IF(H78&lt;&gt;"",VLOOKUP(H78,'競技区分 (table)'!$A$2:$B$25,2,FALSE),"")</f>
        <v/>
      </c>
    </row>
    <row r="79" spans="2:12">
      <c r="B79">
        <v>77</v>
      </c>
      <c r="C79" s="1" t="str">
        <f>IF('申込書 参加選手'!C81&lt;&gt;"",+'申込書 参加選手'!C81,"")</f>
        <v/>
      </c>
      <c r="D79" s="1" t="str">
        <f>IF('申込書 参加選手'!D81&lt;&gt;"",+'申込書 参加選手'!D81,"")</f>
        <v/>
      </c>
      <c r="E79" s="1" t="str">
        <f>IF('申込書 参加選手'!E81&lt;&gt;"",+'申込書 参加選手'!E81,"")</f>
        <v/>
      </c>
      <c r="F79" s="1" t="str">
        <f>IF('申込書 参加選手'!F81&lt;&gt;"",+'申込書 参加選手'!F81,"")</f>
        <v/>
      </c>
      <c r="G79" s="1" t="str">
        <f>IF('申込書 参加選手'!C81&lt;&gt;"",'申込書 参加選手'!L81,"")</f>
        <v/>
      </c>
      <c r="H79" s="1" t="str">
        <f>IF('申込書 参加選手'!C81&lt;&gt;"",'申込書 参加選手'!M81,"")</f>
        <v/>
      </c>
      <c r="I79" t="str">
        <f t="shared" si="1"/>
        <v/>
      </c>
      <c r="K79" t="str">
        <f>IF(G79&lt;&gt;"",VLOOKUP(G79,'競技区分 (table)'!$A$2:$B$25,2,FALSE),"")</f>
        <v/>
      </c>
      <c r="L79" t="str">
        <f>IF(H79&lt;&gt;"",VLOOKUP(H79,'競技区分 (table)'!$A$2:$B$25,2,FALSE),"")</f>
        <v/>
      </c>
    </row>
    <row r="80" spans="2:12">
      <c r="B80">
        <v>78</v>
      </c>
      <c r="C80" s="1" t="str">
        <f>IF('申込書 参加選手'!C82&lt;&gt;"",+'申込書 参加選手'!C82,"")</f>
        <v/>
      </c>
      <c r="D80" s="1" t="str">
        <f>IF('申込書 参加選手'!D82&lt;&gt;"",+'申込書 参加選手'!D82,"")</f>
        <v/>
      </c>
      <c r="E80" s="1" t="str">
        <f>IF('申込書 参加選手'!E82&lt;&gt;"",+'申込書 参加選手'!E82,"")</f>
        <v/>
      </c>
      <c r="F80" s="1" t="str">
        <f>IF('申込書 参加選手'!F82&lt;&gt;"",+'申込書 参加選手'!F82,"")</f>
        <v/>
      </c>
      <c r="G80" s="1" t="str">
        <f>IF('申込書 参加選手'!C82&lt;&gt;"",'申込書 参加選手'!L82,"")</f>
        <v/>
      </c>
      <c r="H80" s="1" t="str">
        <f>IF('申込書 参加選手'!C82&lt;&gt;"",'申込書 参加選手'!M82,"")</f>
        <v/>
      </c>
      <c r="I80" t="str">
        <f t="shared" si="1"/>
        <v/>
      </c>
      <c r="K80" t="str">
        <f>IF(G80&lt;&gt;"",VLOOKUP(G80,'競技区分 (table)'!$A$2:$B$25,2,FALSE),"")</f>
        <v/>
      </c>
      <c r="L80" t="str">
        <f>IF(H80&lt;&gt;"",VLOOKUP(H80,'競技区分 (table)'!$A$2:$B$25,2,FALSE),"")</f>
        <v/>
      </c>
    </row>
    <row r="81" spans="2:12">
      <c r="B81">
        <v>79</v>
      </c>
      <c r="C81" s="1" t="str">
        <f>IF('申込書 参加選手'!C83&lt;&gt;"",+'申込書 参加選手'!C83,"")</f>
        <v/>
      </c>
      <c r="D81" s="1" t="str">
        <f>IF('申込書 参加選手'!D83&lt;&gt;"",+'申込書 参加選手'!D83,"")</f>
        <v/>
      </c>
      <c r="E81" s="1" t="str">
        <f>IF('申込書 参加選手'!E83&lt;&gt;"",+'申込書 参加選手'!E83,"")</f>
        <v/>
      </c>
      <c r="F81" s="1" t="str">
        <f>IF('申込書 参加選手'!F83&lt;&gt;"",+'申込書 参加選手'!F83,"")</f>
        <v/>
      </c>
      <c r="G81" s="1" t="str">
        <f>IF('申込書 参加選手'!C83&lt;&gt;"",'申込書 参加選手'!L83,"")</f>
        <v/>
      </c>
      <c r="H81" s="1" t="str">
        <f>IF('申込書 参加選手'!C83&lt;&gt;"",'申込書 参加選手'!M83,"")</f>
        <v/>
      </c>
      <c r="I81" t="str">
        <f t="shared" si="1"/>
        <v/>
      </c>
      <c r="K81" t="str">
        <f>IF(G81&lt;&gt;"",VLOOKUP(G81,'競技区分 (table)'!$A$2:$B$25,2,FALSE),"")</f>
        <v/>
      </c>
      <c r="L81" t="str">
        <f>IF(H81&lt;&gt;"",VLOOKUP(H81,'競技区分 (table)'!$A$2:$B$25,2,FALSE),"")</f>
        <v/>
      </c>
    </row>
    <row r="82" spans="2:12">
      <c r="B82">
        <v>80</v>
      </c>
      <c r="C82" s="1" t="str">
        <f>IF('申込書 参加選手'!C84&lt;&gt;"",+'申込書 参加選手'!C84,"")</f>
        <v/>
      </c>
      <c r="D82" s="1" t="str">
        <f>IF('申込書 参加選手'!D84&lt;&gt;"",+'申込書 参加選手'!D84,"")</f>
        <v/>
      </c>
      <c r="E82" s="1" t="str">
        <f>IF('申込書 参加選手'!E84&lt;&gt;"",+'申込書 参加選手'!E84,"")</f>
        <v/>
      </c>
      <c r="F82" s="1" t="str">
        <f>IF('申込書 参加選手'!F84&lt;&gt;"",+'申込書 参加選手'!F84,"")</f>
        <v/>
      </c>
      <c r="G82" s="1" t="str">
        <f>IF('申込書 参加選手'!C84&lt;&gt;"",'申込書 参加選手'!L84,"")</f>
        <v/>
      </c>
      <c r="H82" s="1" t="str">
        <f>IF('申込書 参加選手'!C84&lt;&gt;"",'申込書 参加選手'!M84,"")</f>
        <v/>
      </c>
      <c r="I82" t="str">
        <f t="shared" si="1"/>
        <v/>
      </c>
      <c r="K82" t="str">
        <f>IF(G82&lt;&gt;"",VLOOKUP(G82,'競技区分 (table)'!$A$2:$B$25,2,FALSE),"")</f>
        <v/>
      </c>
      <c r="L82" t="str">
        <f>IF(H82&lt;&gt;"",VLOOKUP(H82,'競技区分 (table)'!$A$2:$B$25,2,FALSE),"")</f>
        <v/>
      </c>
    </row>
    <row r="83" spans="2:12">
      <c r="B83">
        <v>81</v>
      </c>
      <c r="C83" s="1" t="str">
        <f>IF('申込書 参加選手'!C85&lt;&gt;"",+'申込書 参加選手'!C85,"")</f>
        <v/>
      </c>
      <c r="D83" s="1" t="str">
        <f>IF('申込書 参加選手'!D85&lt;&gt;"",+'申込書 参加選手'!D85,"")</f>
        <v/>
      </c>
      <c r="E83" s="1" t="str">
        <f>IF('申込書 参加選手'!E85&lt;&gt;"",+'申込書 参加選手'!E85,"")</f>
        <v/>
      </c>
      <c r="F83" s="1" t="str">
        <f>IF('申込書 参加選手'!F85&lt;&gt;"",+'申込書 参加選手'!F85,"")</f>
        <v/>
      </c>
      <c r="G83" s="1" t="str">
        <f>IF('申込書 参加選手'!C85&lt;&gt;"",'申込書 参加選手'!L85,"")</f>
        <v/>
      </c>
      <c r="H83" s="1" t="str">
        <f>IF('申込書 参加選手'!C85&lt;&gt;"",'申込書 参加選手'!M85,"")</f>
        <v/>
      </c>
      <c r="I83" t="str">
        <f t="shared" si="1"/>
        <v/>
      </c>
      <c r="K83" t="str">
        <f>IF(G83&lt;&gt;"",VLOOKUP(G83,'競技区分 (table)'!$A$2:$B$25,2,FALSE),"")</f>
        <v/>
      </c>
      <c r="L83" t="str">
        <f>IF(H83&lt;&gt;"",VLOOKUP(H83,'競技区分 (table)'!$A$2:$B$25,2,FALSE),"")</f>
        <v/>
      </c>
    </row>
    <row r="84" spans="2:12">
      <c r="B84">
        <v>82</v>
      </c>
      <c r="C84" s="1" t="str">
        <f>IF('申込書 参加選手'!C86&lt;&gt;"",+'申込書 参加選手'!C86,"")</f>
        <v/>
      </c>
      <c r="D84" s="1" t="str">
        <f>IF('申込書 参加選手'!D86&lt;&gt;"",+'申込書 参加選手'!D86,"")</f>
        <v/>
      </c>
      <c r="E84" s="1" t="str">
        <f>IF('申込書 参加選手'!E86&lt;&gt;"",+'申込書 参加選手'!E86,"")</f>
        <v/>
      </c>
      <c r="F84" s="1" t="str">
        <f>IF('申込書 参加選手'!F86&lt;&gt;"",+'申込書 参加選手'!F86,"")</f>
        <v/>
      </c>
      <c r="G84" s="1" t="str">
        <f>IF('申込書 参加選手'!C86&lt;&gt;"",'申込書 参加選手'!L86,"")</f>
        <v/>
      </c>
      <c r="H84" s="1" t="str">
        <f>IF('申込書 参加選手'!C86&lt;&gt;"",'申込書 参加選手'!M86,"")</f>
        <v/>
      </c>
      <c r="I84" t="str">
        <f t="shared" si="1"/>
        <v/>
      </c>
      <c r="K84" t="str">
        <f>IF(G84&lt;&gt;"",VLOOKUP(G84,'競技区分 (table)'!$A$2:$B$25,2,FALSE),"")</f>
        <v/>
      </c>
      <c r="L84" t="str">
        <f>IF(H84&lt;&gt;"",VLOOKUP(H84,'競技区分 (table)'!$A$2:$B$25,2,FALSE),"")</f>
        <v/>
      </c>
    </row>
    <row r="85" spans="2:12">
      <c r="B85">
        <v>83</v>
      </c>
      <c r="C85" s="1" t="str">
        <f>IF('申込書 参加選手'!C87&lt;&gt;"",+'申込書 参加選手'!C87,"")</f>
        <v/>
      </c>
      <c r="D85" s="1" t="str">
        <f>IF('申込書 参加選手'!D87&lt;&gt;"",+'申込書 参加選手'!D87,"")</f>
        <v/>
      </c>
      <c r="E85" s="1" t="str">
        <f>IF('申込書 参加選手'!E87&lt;&gt;"",+'申込書 参加選手'!E87,"")</f>
        <v/>
      </c>
      <c r="F85" s="1" t="str">
        <f>IF('申込書 参加選手'!F87&lt;&gt;"",+'申込書 参加選手'!F87,"")</f>
        <v/>
      </c>
      <c r="G85" s="1" t="str">
        <f>IF('申込書 参加選手'!C87&lt;&gt;"",'申込書 参加選手'!L87,"")</f>
        <v/>
      </c>
      <c r="H85" s="1" t="str">
        <f>IF('申込書 参加選手'!C87&lt;&gt;"",'申込書 参加選手'!M87,"")</f>
        <v/>
      </c>
      <c r="I85" t="str">
        <f t="shared" si="1"/>
        <v/>
      </c>
      <c r="K85" t="str">
        <f>IF(G85&lt;&gt;"",VLOOKUP(G85,'競技区分 (table)'!$A$2:$B$25,2,FALSE),"")</f>
        <v/>
      </c>
      <c r="L85" t="str">
        <f>IF(H85&lt;&gt;"",VLOOKUP(H85,'競技区分 (table)'!$A$2:$B$25,2,FALSE),"")</f>
        <v/>
      </c>
    </row>
    <row r="86" spans="2:12">
      <c r="B86">
        <v>84</v>
      </c>
      <c r="C86" s="1" t="str">
        <f>IF('申込書 参加選手'!C88&lt;&gt;"",+'申込書 参加選手'!C88,"")</f>
        <v/>
      </c>
      <c r="D86" s="1" t="str">
        <f>IF('申込書 参加選手'!D88&lt;&gt;"",+'申込書 参加選手'!D88,"")</f>
        <v/>
      </c>
      <c r="E86" s="1" t="str">
        <f>IF('申込書 参加選手'!E88&lt;&gt;"",+'申込書 参加選手'!E88,"")</f>
        <v/>
      </c>
      <c r="F86" s="1" t="str">
        <f>IF('申込書 参加選手'!F88&lt;&gt;"",+'申込書 参加選手'!F88,"")</f>
        <v/>
      </c>
      <c r="G86" s="1" t="str">
        <f>IF('申込書 参加選手'!C88&lt;&gt;"",'申込書 参加選手'!L88,"")</f>
        <v/>
      </c>
      <c r="H86" s="1" t="str">
        <f>IF('申込書 参加選手'!C88&lt;&gt;"",'申込書 参加選手'!M88,"")</f>
        <v/>
      </c>
      <c r="I86" t="str">
        <f t="shared" si="1"/>
        <v/>
      </c>
      <c r="K86" t="str">
        <f>IF(G86&lt;&gt;"",VLOOKUP(G86,'競技区分 (table)'!$A$2:$B$25,2,FALSE),"")</f>
        <v/>
      </c>
      <c r="L86" t="str">
        <f>IF(H86&lt;&gt;"",VLOOKUP(H86,'競技区分 (table)'!$A$2:$B$25,2,FALSE),"")</f>
        <v/>
      </c>
    </row>
    <row r="87" spans="2:12">
      <c r="B87">
        <v>85</v>
      </c>
      <c r="C87" s="1" t="str">
        <f>IF('申込書 参加選手'!C89&lt;&gt;"",+'申込書 参加選手'!C89,"")</f>
        <v/>
      </c>
      <c r="D87" s="1" t="str">
        <f>IF('申込書 参加選手'!D89&lt;&gt;"",+'申込書 参加選手'!D89,"")</f>
        <v/>
      </c>
      <c r="E87" s="1" t="str">
        <f>IF('申込書 参加選手'!E89&lt;&gt;"",+'申込書 参加選手'!E89,"")</f>
        <v/>
      </c>
      <c r="F87" s="1" t="str">
        <f>IF('申込書 参加選手'!F89&lt;&gt;"",+'申込書 参加選手'!F89,"")</f>
        <v/>
      </c>
      <c r="G87" s="1" t="str">
        <f>IF('申込書 参加選手'!C89&lt;&gt;"",'申込書 参加選手'!L89,"")</f>
        <v/>
      </c>
      <c r="H87" s="1" t="str">
        <f>IF('申込書 参加選手'!C89&lt;&gt;"",'申込書 参加選手'!M89,"")</f>
        <v/>
      </c>
      <c r="I87" t="str">
        <f t="shared" si="1"/>
        <v/>
      </c>
      <c r="K87" t="str">
        <f>IF(G87&lt;&gt;"",VLOOKUP(G87,'競技区分 (table)'!$A$2:$B$25,2,FALSE),"")</f>
        <v/>
      </c>
      <c r="L87" t="str">
        <f>IF(H87&lt;&gt;"",VLOOKUP(H87,'競技区分 (table)'!$A$2:$B$25,2,FALSE),"")</f>
        <v/>
      </c>
    </row>
    <row r="88" spans="2:12">
      <c r="B88">
        <v>86</v>
      </c>
      <c r="C88" s="1" t="str">
        <f>IF('申込書 参加選手'!C90&lt;&gt;"",+'申込書 参加選手'!C90,"")</f>
        <v/>
      </c>
      <c r="D88" s="1" t="str">
        <f>IF('申込書 参加選手'!D90&lt;&gt;"",+'申込書 参加選手'!D90,"")</f>
        <v/>
      </c>
      <c r="E88" s="1" t="str">
        <f>IF('申込書 参加選手'!E90&lt;&gt;"",+'申込書 参加選手'!E90,"")</f>
        <v/>
      </c>
      <c r="F88" s="1" t="str">
        <f>IF('申込書 参加選手'!F90&lt;&gt;"",+'申込書 参加選手'!F90,"")</f>
        <v/>
      </c>
      <c r="G88" s="1" t="str">
        <f>IF('申込書 参加選手'!C90&lt;&gt;"",'申込書 参加選手'!L90,"")</f>
        <v/>
      </c>
      <c r="H88" s="1" t="str">
        <f>IF('申込書 参加選手'!C90&lt;&gt;"",'申込書 参加選手'!M90,"")</f>
        <v/>
      </c>
      <c r="I88" t="str">
        <f t="shared" si="1"/>
        <v/>
      </c>
      <c r="K88" t="str">
        <f>IF(G88&lt;&gt;"",VLOOKUP(G88,'競技区分 (table)'!$A$2:$B$25,2,FALSE),"")</f>
        <v/>
      </c>
      <c r="L88" t="str">
        <f>IF(H88&lt;&gt;"",VLOOKUP(H88,'競技区分 (table)'!$A$2:$B$25,2,FALSE),"")</f>
        <v/>
      </c>
    </row>
    <row r="89" spans="2:12">
      <c r="B89">
        <v>87</v>
      </c>
      <c r="C89" s="1" t="str">
        <f>IF('申込書 参加選手'!C91&lt;&gt;"",+'申込書 参加選手'!C91,"")</f>
        <v/>
      </c>
      <c r="D89" s="1" t="str">
        <f>IF('申込書 参加選手'!D91&lt;&gt;"",+'申込書 参加選手'!D91,"")</f>
        <v/>
      </c>
      <c r="E89" s="1" t="str">
        <f>IF('申込書 参加選手'!E91&lt;&gt;"",+'申込書 参加選手'!E91,"")</f>
        <v/>
      </c>
      <c r="F89" s="1" t="str">
        <f>IF('申込書 参加選手'!F91&lt;&gt;"",+'申込書 参加選手'!F91,"")</f>
        <v/>
      </c>
      <c r="G89" s="1" t="str">
        <f>IF('申込書 参加選手'!C91&lt;&gt;"",'申込書 参加選手'!L91,"")</f>
        <v/>
      </c>
      <c r="H89" s="1" t="str">
        <f>IF('申込書 参加選手'!C91&lt;&gt;"",'申込書 参加選手'!M91,"")</f>
        <v/>
      </c>
      <c r="I89" t="str">
        <f t="shared" si="1"/>
        <v/>
      </c>
      <c r="K89" t="str">
        <f>IF(G89&lt;&gt;"",VLOOKUP(G89,'競技区分 (table)'!$A$2:$B$25,2,FALSE),"")</f>
        <v/>
      </c>
      <c r="L89" t="str">
        <f>IF(H89&lt;&gt;"",VLOOKUP(H89,'競技区分 (table)'!$A$2:$B$25,2,FALSE),"")</f>
        <v/>
      </c>
    </row>
    <row r="90" spans="2:12">
      <c r="B90">
        <v>88</v>
      </c>
      <c r="C90" s="1" t="str">
        <f>IF('申込書 参加選手'!C92&lt;&gt;"",+'申込書 参加選手'!C92,"")</f>
        <v/>
      </c>
      <c r="D90" s="1" t="str">
        <f>IF('申込書 参加選手'!D92&lt;&gt;"",+'申込書 参加選手'!D92,"")</f>
        <v/>
      </c>
      <c r="E90" s="1" t="str">
        <f>IF('申込書 参加選手'!E92&lt;&gt;"",+'申込書 参加選手'!E92,"")</f>
        <v/>
      </c>
      <c r="F90" s="1" t="str">
        <f>IF('申込書 参加選手'!F92&lt;&gt;"",+'申込書 参加選手'!F92,"")</f>
        <v/>
      </c>
      <c r="G90" s="1" t="str">
        <f>IF('申込書 参加選手'!C92&lt;&gt;"",'申込書 参加選手'!L92,"")</f>
        <v/>
      </c>
      <c r="H90" s="1" t="str">
        <f>IF('申込書 参加選手'!C92&lt;&gt;"",'申込書 参加選手'!M92,"")</f>
        <v/>
      </c>
      <c r="I90" t="str">
        <f t="shared" si="1"/>
        <v/>
      </c>
      <c r="K90" t="str">
        <f>IF(G90&lt;&gt;"",VLOOKUP(G90,'競技区分 (table)'!$A$2:$B$25,2,FALSE),"")</f>
        <v/>
      </c>
      <c r="L90" t="str">
        <f>IF(H90&lt;&gt;"",VLOOKUP(H90,'競技区分 (table)'!$A$2:$B$25,2,FALSE),"")</f>
        <v/>
      </c>
    </row>
    <row r="91" spans="2:12">
      <c r="B91">
        <v>89</v>
      </c>
      <c r="C91" s="1" t="str">
        <f>IF('申込書 参加選手'!C93&lt;&gt;"",+'申込書 参加選手'!C93,"")</f>
        <v/>
      </c>
      <c r="D91" s="1" t="str">
        <f>IF('申込書 参加選手'!D93&lt;&gt;"",+'申込書 参加選手'!D93,"")</f>
        <v/>
      </c>
      <c r="E91" s="1" t="str">
        <f>IF('申込書 参加選手'!E93&lt;&gt;"",+'申込書 参加選手'!E93,"")</f>
        <v/>
      </c>
      <c r="F91" s="1" t="str">
        <f>IF('申込書 参加選手'!F93&lt;&gt;"",+'申込書 参加選手'!F93,"")</f>
        <v/>
      </c>
      <c r="G91" s="1" t="str">
        <f>IF('申込書 参加選手'!C93&lt;&gt;"",'申込書 参加選手'!L93,"")</f>
        <v/>
      </c>
      <c r="H91" s="1" t="str">
        <f>IF('申込書 参加選手'!C93&lt;&gt;"",'申込書 参加選手'!M93,"")</f>
        <v/>
      </c>
      <c r="I91" t="str">
        <f t="shared" si="1"/>
        <v/>
      </c>
      <c r="K91" t="str">
        <f>IF(G91&lt;&gt;"",VLOOKUP(G91,'競技区分 (table)'!$A$2:$B$25,2,FALSE),"")</f>
        <v/>
      </c>
      <c r="L91" t="str">
        <f>IF(H91&lt;&gt;"",VLOOKUP(H91,'競技区分 (table)'!$A$2:$B$25,2,FALSE),"")</f>
        <v/>
      </c>
    </row>
    <row r="92" spans="2:12">
      <c r="B92">
        <v>90</v>
      </c>
      <c r="C92" s="1" t="str">
        <f>IF('申込書 参加選手'!C94&lt;&gt;"",+'申込書 参加選手'!C94,"")</f>
        <v/>
      </c>
      <c r="D92" s="1" t="str">
        <f>IF('申込書 参加選手'!D94&lt;&gt;"",+'申込書 参加選手'!D94,"")</f>
        <v/>
      </c>
      <c r="E92" s="1" t="str">
        <f>IF('申込書 参加選手'!E94&lt;&gt;"",+'申込書 参加選手'!E94,"")</f>
        <v/>
      </c>
      <c r="F92" s="1" t="str">
        <f>IF('申込書 参加選手'!F94&lt;&gt;"",+'申込書 参加選手'!F94,"")</f>
        <v/>
      </c>
      <c r="G92" s="1" t="str">
        <f>IF('申込書 参加選手'!C94&lt;&gt;"",'申込書 参加選手'!L94,"")</f>
        <v/>
      </c>
      <c r="H92" s="1" t="str">
        <f>IF('申込書 参加選手'!C94&lt;&gt;"",'申込書 参加選手'!M94,"")</f>
        <v/>
      </c>
      <c r="I92" t="str">
        <f t="shared" si="1"/>
        <v/>
      </c>
      <c r="K92" t="str">
        <f>IF(G92&lt;&gt;"",VLOOKUP(G92,'競技区分 (table)'!$A$2:$B$25,2,FALSE),"")</f>
        <v/>
      </c>
      <c r="L92" t="str">
        <f>IF(H92&lt;&gt;"",VLOOKUP(H92,'競技区分 (table)'!$A$2:$B$25,2,FALSE),"")</f>
        <v/>
      </c>
    </row>
    <row r="93" spans="2:12">
      <c r="B93">
        <v>91</v>
      </c>
      <c r="C93" s="1" t="str">
        <f>IF('申込書 参加選手'!C95&lt;&gt;"",+'申込書 参加選手'!C95,"")</f>
        <v/>
      </c>
      <c r="D93" s="1" t="str">
        <f>IF('申込書 参加選手'!D95&lt;&gt;"",+'申込書 参加選手'!D95,"")</f>
        <v/>
      </c>
      <c r="E93" s="1" t="str">
        <f>IF('申込書 参加選手'!E95&lt;&gt;"",+'申込書 参加選手'!E95,"")</f>
        <v/>
      </c>
      <c r="F93" s="1" t="str">
        <f>IF('申込書 参加選手'!F95&lt;&gt;"",+'申込書 参加選手'!F95,"")</f>
        <v/>
      </c>
      <c r="G93" s="1" t="str">
        <f>IF('申込書 参加選手'!C95&lt;&gt;"",'申込書 参加選手'!L95,"")</f>
        <v/>
      </c>
      <c r="H93" s="1" t="str">
        <f>IF('申込書 参加選手'!C95&lt;&gt;"",'申込書 参加選手'!M95,"")</f>
        <v/>
      </c>
      <c r="I93" t="str">
        <f t="shared" si="1"/>
        <v/>
      </c>
      <c r="K93" t="str">
        <f>IF(G93&lt;&gt;"",VLOOKUP(G93,'競技区分 (table)'!$A$2:$B$25,2,FALSE),"")</f>
        <v/>
      </c>
      <c r="L93" t="str">
        <f>IF(H93&lt;&gt;"",VLOOKUP(H93,'競技区分 (table)'!$A$2:$B$25,2,FALSE),"")</f>
        <v/>
      </c>
    </row>
    <row r="94" spans="2:12">
      <c r="B94">
        <v>92</v>
      </c>
      <c r="C94" s="1" t="str">
        <f>IF('申込書 参加選手'!C96&lt;&gt;"",+'申込書 参加選手'!C96,"")</f>
        <v/>
      </c>
      <c r="D94" s="1" t="str">
        <f>IF('申込書 参加選手'!D96&lt;&gt;"",+'申込書 参加選手'!D96,"")</f>
        <v/>
      </c>
      <c r="E94" s="1" t="str">
        <f>IF('申込書 参加選手'!E96&lt;&gt;"",+'申込書 参加選手'!E96,"")</f>
        <v/>
      </c>
      <c r="F94" s="1" t="str">
        <f>IF('申込書 参加選手'!F96&lt;&gt;"",+'申込書 参加選手'!F96,"")</f>
        <v/>
      </c>
      <c r="G94" s="1" t="str">
        <f>IF('申込書 参加選手'!C96&lt;&gt;"",'申込書 参加選手'!L96,"")</f>
        <v/>
      </c>
      <c r="H94" s="1" t="str">
        <f>IF('申込書 参加選手'!C96&lt;&gt;"",'申込書 参加選手'!M96,"")</f>
        <v/>
      </c>
      <c r="I94" t="str">
        <f t="shared" si="1"/>
        <v/>
      </c>
      <c r="K94" t="str">
        <f>IF(G94&lt;&gt;"",VLOOKUP(G94,'競技区分 (table)'!$A$2:$B$25,2,FALSE),"")</f>
        <v/>
      </c>
      <c r="L94" t="str">
        <f>IF(H94&lt;&gt;"",VLOOKUP(H94,'競技区分 (table)'!$A$2:$B$25,2,FALSE),"")</f>
        <v/>
      </c>
    </row>
    <row r="95" spans="2:12">
      <c r="B95">
        <v>93</v>
      </c>
      <c r="C95" s="1" t="str">
        <f>IF('申込書 参加選手'!C97&lt;&gt;"",+'申込書 参加選手'!C97,"")</f>
        <v/>
      </c>
      <c r="D95" s="1" t="str">
        <f>IF('申込書 参加選手'!D97&lt;&gt;"",+'申込書 参加選手'!D97,"")</f>
        <v/>
      </c>
      <c r="E95" s="1" t="str">
        <f>IF('申込書 参加選手'!E97&lt;&gt;"",+'申込書 参加選手'!E97,"")</f>
        <v/>
      </c>
      <c r="F95" s="1" t="str">
        <f>IF('申込書 参加選手'!F97&lt;&gt;"",+'申込書 参加選手'!F97,"")</f>
        <v/>
      </c>
      <c r="G95" s="1" t="str">
        <f>IF('申込書 参加選手'!C97&lt;&gt;"",'申込書 参加選手'!L97,"")</f>
        <v/>
      </c>
      <c r="H95" s="1" t="str">
        <f>IF('申込書 参加選手'!C97&lt;&gt;"",'申込書 参加選手'!M97,"")</f>
        <v/>
      </c>
      <c r="I95" t="str">
        <f t="shared" si="1"/>
        <v/>
      </c>
      <c r="K95" t="str">
        <f>IF(G95&lt;&gt;"",VLOOKUP(G95,'競技区分 (table)'!$A$2:$B$25,2,FALSE),"")</f>
        <v/>
      </c>
      <c r="L95" t="str">
        <f>IF(H95&lt;&gt;"",VLOOKUP(H95,'競技区分 (table)'!$A$2:$B$25,2,FALSE),"")</f>
        <v/>
      </c>
    </row>
    <row r="96" spans="2:12">
      <c r="B96">
        <v>94</v>
      </c>
      <c r="C96" s="1" t="str">
        <f>IF('申込書 参加選手'!C98&lt;&gt;"",+'申込書 参加選手'!C98,"")</f>
        <v/>
      </c>
      <c r="D96" s="1" t="str">
        <f>IF('申込書 参加選手'!D98&lt;&gt;"",+'申込書 参加選手'!D98,"")</f>
        <v/>
      </c>
      <c r="E96" s="1" t="str">
        <f>IF('申込書 参加選手'!E98&lt;&gt;"",+'申込書 参加選手'!E98,"")</f>
        <v/>
      </c>
      <c r="F96" s="1" t="str">
        <f>IF('申込書 参加選手'!F98&lt;&gt;"",+'申込書 参加選手'!F98,"")</f>
        <v/>
      </c>
      <c r="G96" s="1" t="str">
        <f>IF('申込書 参加選手'!C98&lt;&gt;"",'申込書 参加選手'!L98,"")</f>
        <v/>
      </c>
      <c r="H96" s="1" t="str">
        <f>IF('申込書 参加選手'!C98&lt;&gt;"",'申込書 参加選手'!M98,"")</f>
        <v/>
      </c>
      <c r="I96" t="str">
        <f t="shared" si="1"/>
        <v/>
      </c>
      <c r="K96" t="str">
        <f>IF(G96&lt;&gt;"",VLOOKUP(G96,'競技区分 (table)'!$A$2:$B$25,2,FALSE),"")</f>
        <v/>
      </c>
      <c r="L96" t="str">
        <f>IF(H96&lt;&gt;"",VLOOKUP(H96,'競技区分 (table)'!$A$2:$B$25,2,FALSE),"")</f>
        <v/>
      </c>
    </row>
    <row r="97" spans="2:12">
      <c r="B97">
        <v>95</v>
      </c>
      <c r="C97" s="1" t="str">
        <f>IF('申込書 参加選手'!C99&lt;&gt;"",+'申込書 参加選手'!C99,"")</f>
        <v/>
      </c>
      <c r="D97" s="1" t="str">
        <f>IF('申込書 参加選手'!D99&lt;&gt;"",+'申込書 参加選手'!D99,"")</f>
        <v/>
      </c>
      <c r="E97" s="1" t="str">
        <f>IF('申込書 参加選手'!E99&lt;&gt;"",+'申込書 参加選手'!E99,"")</f>
        <v/>
      </c>
      <c r="F97" s="1" t="str">
        <f>IF('申込書 参加選手'!F99&lt;&gt;"",+'申込書 参加選手'!F99,"")</f>
        <v/>
      </c>
      <c r="G97" s="1" t="str">
        <f>IF('申込書 参加選手'!C99&lt;&gt;"",'申込書 参加選手'!L99,"")</f>
        <v/>
      </c>
      <c r="H97" s="1" t="str">
        <f>IF('申込書 参加選手'!C99&lt;&gt;"",'申込書 参加選手'!M99,"")</f>
        <v/>
      </c>
      <c r="I97" t="str">
        <f t="shared" si="1"/>
        <v/>
      </c>
      <c r="K97" t="str">
        <f>IF(G97&lt;&gt;"",VLOOKUP(G97,'競技区分 (table)'!$A$2:$B$25,2,FALSE),"")</f>
        <v/>
      </c>
      <c r="L97" t="str">
        <f>IF(H97&lt;&gt;"",VLOOKUP(H97,'競技区分 (table)'!$A$2:$B$25,2,FALSE),"")</f>
        <v/>
      </c>
    </row>
    <row r="98" spans="2:12">
      <c r="B98">
        <v>96</v>
      </c>
      <c r="C98" s="1" t="str">
        <f>IF('申込書 参加選手'!C100&lt;&gt;"",+'申込書 参加選手'!C100,"")</f>
        <v/>
      </c>
      <c r="D98" s="1" t="str">
        <f>IF('申込書 参加選手'!D100&lt;&gt;"",+'申込書 参加選手'!D100,"")</f>
        <v/>
      </c>
      <c r="E98" s="1" t="str">
        <f>IF('申込書 参加選手'!E100&lt;&gt;"",+'申込書 参加選手'!E100,"")</f>
        <v/>
      </c>
      <c r="F98" s="1" t="str">
        <f>IF('申込書 参加選手'!F100&lt;&gt;"",+'申込書 参加選手'!F100,"")</f>
        <v/>
      </c>
      <c r="G98" s="1" t="str">
        <f>IF('申込書 参加選手'!C100&lt;&gt;"",'申込書 参加選手'!L100,"")</f>
        <v/>
      </c>
      <c r="H98" s="1" t="str">
        <f>IF('申込書 参加選手'!C100&lt;&gt;"",'申込書 参加選手'!M100,"")</f>
        <v/>
      </c>
      <c r="I98" t="str">
        <f t="shared" si="1"/>
        <v/>
      </c>
      <c r="K98" t="str">
        <f>IF(G98&lt;&gt;"",VLOOKUP(G98,'競技区分 (table)'!$A$2:$B$25,2,FALSE),"")</f>
        <v/>
      </c>
      <c r="L98" t="str">
        <f>IF(H98&lt;&gt;"",VLOOKUP(H98,'競技区分 (table)'!$A$2:$B$25,2,FALSE),"")</f>
        <v/>
      </c>
    </row>
    <row r="99" spans="2:12">
      <c r="B99">
        <v>97</v>
      </c>
      <c r="C99" s="1" t="str">
        <f>IF('申込書 参加選手'!C101&lt;&gt;"",+'申込書 参加選手'!C101,"")</f>
        <v/>
      </c>
      <c r="D99" s="1" t="str">
        <f>IF('申込書 参加選手'!D101&lt;&gt;"",+'申込書 参加選手'!D101,"")</f>
        <v/>
      </c>
      <c r="E99" s="1" t="str">
        <f>IF('申込書 参加選手'!E101&lt;&gt;"",+'申込書 参加選手'!E101,"")</f>
        <v/>
      </c>
      <c r="F99" s="1" t="str">
        <f>IF('申込書 参加選手'!F101&lt;&gt;"",+'申込書 参加選手'!F101,"")</f>
        <v/>
      </c>
      <c r="G99" s="1" t="str">
        <f>IF('申込書 参加選手'!C101&lt;&gt;"",'申込書 参加選手'!L101,"")</f>
        <v/>
      </c>
      <c r="H99" s="1" t="str">
        <f>IF('申込書 参加選手'!C101&lt;&gt;"",'申込書 参加選手'!M101,"")</f>
        <v/>
      </c>
      <c r="I99" t="str">
        <f t="shared" si="1"/>
        <v/>
      </c>
      <c r="K99" t="str">
        <f>IF(G99&lt;&gt;"",VLOOKUP(G99,'競技区分 (table)'!$A$2:$B$25,2,FALSE),"")</f>
        <v/>
      </c>
      <c r="L99" t="str">
        <f>IF(H99&lt;&gt;"",VLOOKUP(H99,'競技区分 (table)'!$A$2:$B$25,2,FALSE),"")</f>
        <v/>
      </c>
    </row>
    <row r="100" spans="2:12">
      <c r="B100">
        <v>98</v>
      </c>
      <c r="C100" s="1" t="str">
        <f>IF('申込書 参加選手'!C102&lt;&gt;"",+'申込書 参加選手'!C102,"")</f>
        <v/>
      </c>
      <c r="D100" s="1" t="str">
        <f>IF('申込書 参加選手'!D102&lt;&gt;"",+'申込書 参加選手'!D102,"")</f>
        <v/>
      </c>
      <c r="E100" s="1" t="str">
        <f>IF('申込書 参加選手'!E102&lt;&gt;"",+'申込書 参加選手'!E102,"")</f>
        <v/>
      </c>
      <c r="F100" s="1" t="str">
        <f>IF('申込書 参加選手'!F102&lt;&gt;"",+'申込書 参加選手'!F102,"")</f>
        <v/>
      </c>
      <c r="G100" s="1" t="str">
        <f>IF('申込書 参加選手'!C102&lt;&gt;"",'申込書 参加選手'!L102,"")</f>
        <v/>
      </c>
      <c r="H100" s="1" t="str">
        <f>IF('申込書 参加選手'!C102&lt;&gt;"",'申込書 参加選手'!M102,"")</f>
        <v/>
      </c>
      <c r="I100" t="str">
        <f t="shared" si="1"/>
        <v/>
      </c>
      <c r="K100" t="str">
        <f>IF(G100&lt;&gt;"",VLOOKUP(G100,'競技区分 (table)'!$A$2:$B$25,2,FALSE),"")</f>
        <v/>
      </c>
      <c r="L100" t="str">
        <f>IF(H100&lt;&gt;"",VLOOKUP(H100,'競技区分 (table)'!$A$2:$B$25,2,FALSE),"")</f>
        <v/>
      </c>
    </row>
    <row r="101" spans="2:12">
      <c r="B101">
        <v>99</v>
      </c>
      <c r="C101" s="1" t="str">
        <f>IF('申込書 参加選手'!C103&lt;&gt;"",+'申込書 参加選手'!C103,"")</f>
        <v/>
      </c>
      <c r="D101" s="1" t="str">
        <f>IF('申込書 参加選手'!D103&lt;&gt;"",+'申込書 参加選手'!D103,"")</f>
        <v/>
      </c>
      <c r="E101" s="1" t="str">
        <f>IF('申込書 参加選手'!E103&lt;&gt;"",+'申込書 参加選手'!E103,"")</f>
        <v/>
      </c>
      <c r="F101" s="1" t="str">
        <f>IF('申込書 参加選手'!F103&lt;&gt;"",+'申込書 参加選手'!F103,"")</f>
        <v/>
      </c>
      <c r="G101" s="1" t="str">
        <f>IF('申込書 参加選手'!C103&lt;&gt;"",'申込書 参加選手'!L103,"")</f>
        <v/>
      </c>
      <c r="H101" s="1" t="str">
        <f>IF('申込書 参加選手'!C103&lt;&gt;"",'申込書 参加選手'!M103,"")</f>
        <v/>
      </c>
      <c r="I101" t="str">
        <f t="shared" si="1"/>
        <v/>
      </c>
      <c r="K101" t="str">
        <f>IF(G101&lt;&gt;"",VLOOKUP(G101,'競技区分 (table)'!$A$2:$B$25,2,FALSE),"")</f>
        <v/>
      </c>
      <c r="L101" t="str">
        <f>IF(H101&lt;&gt;"",VLOOKUP(H101,'競技区分 (table)'!$A$2:$B$25,2,FALSE),"")</f>
        <v/>
      </c>
    </row>
    <row r="102" spans="2:12">
      <c r="B102">
        <v>100</v>
      </c>
      <c r="C102" s="1" t="str">
        <f>IF('申込書 参加選手'!C104&lt;&gt;"",+'申込書 参加選手'!C104,"")</f>
        <v/>
      </c>
      <c r="D102" s="1" t="str">
        <f>IF('申込書 参加選手'!D104&lt;&gt;"",+'申込書 参加選手'!D104,"")</f>
        <v/>
      </c>
      <c r="E102" s="1" t="str">
        <f>IF('申込書 参加選手'!E104&lt;&gt;"",+'申込書 参加選手'!E104,"")</f>
        <v/>
      </c>
      <c r="F102" s="1" t="str">
        <f>IF('申込書 参加選手'!F104&lt;&gt;"",+'申込書 参加選手'!F104,"")</f>
        <v/>
      </c>
      <c r="G102" s="1" t="str">
        <f>IF('申込書 参加選手'!C104&lt;&gt;"",'申込書 参加選手'!L104,"")</f>
        <v/>
      </c>
      <c r="H102" s="1" t="str">
        <f>IF('申込書 参加選手'!C104&lt;&gt;"",'申込書 参加選手'!M104,"")</f>
        <v/>
      </c>
      <c r="I102" t="str">
        <f t="shared" si="1"/>
        <v/>
      </c>
      <c r="K102" t="str">
        <f>IF(G102&lt;&gt;"",VLOOKUP(G102,'競技区分 (table)'!$A$2:$B$25,2,FALSE),"")</f>
        <v/>
      </c>
      <c r="L102" t="str">
        <f>IF(H102&lt;&gt;"",VLOOKUP(H102,'競技区分 (table)'!$A$2:$B$25,2,FALSE),"")</f>
        <v/>
      </c>
    </row>
    <row r="103" spans="2:12">
      <c r="B103">
        <v>101</v>
      </c>
      <c r="C103" s="1" t="str">
        <f>IF('申込書 参加選手'!C105&lt;&gt;"",+'申込書 参加選手'!C105,"")</f>
        <v/>
      </c>
      <c r="D103" s="1" t="str">
        <f>IF('申込書 参加選手'!D105&lt;&gt;"",+'申込書 参加選手'!D105,"")</f>
        <v/>
      </c>
      <c r="E103" s="1" t="str">
        <f>IF('申込書 参加選手'!E105&lt;&gt;"",+'申込書 参加選手'!E105,"")</f>
        <v/>
      </c>
      <c r="F103" s="1" t="str">
        <f>IF('申込書 参加選手'!F105&lt;&gt;"",+'申込書 参加選手'!F105,"")</f>
        <v/>
      </c>
      <c r="G103" s="1" t="str">
        <f>IF('申込書 参加選手'!C105&lt;&gt;"",'申込書 参加選手'!L105,"")</f>
        <v/>
      </c>
      <c r="H103" s="1" t="str">
        <f>IF('申込書 参加選手'!C105&lt;&gt;"",'申込書 参加選手'!M105,"")</f>
        <v/>
      </c>
      <c r="I103" t="str">
        <f t="shared" si="1"/>
        <v/>
      </c>
      <c r="K103" t="str">
        <f>IF(G103&lt;&gt;"",VLOOKUP(G103,'競技区分 (table)'!$A$2:$B$25,2,FALSE),"")</f>
        <v/>
      </c>
      <c r="L103" t="str">
        <f>IF(H103&lt;&gt;"",VLOOKUP(H103,'競技区分 (table)'!$A$2:$B$25,2,FALSE),"")</f>
        <v/>
      </c>
    </row>
    <row r="104" spans="2:12">
      <c r="B104">
        <v>102</v>
      </c>
      <c r="C104" s="1" t="str">
        <f>IF('申込書 参加選手'!C106&lt;&gt;"",+'申込書 参加選手'!C106,"")</f>
        <v/>
      </c>
      <c r="D104" s="1" t="str">
        <f>IF('申込書 参加選手'!D106&lt;&gt;"",+'申込書 参加選手'!D106,"")</f>
        <v/>
      </c>
      <c r="E104" s="1" t="str">
        <f>IF('申込書 参加選手'!E106&lt;&gt;"",+'申込書 参加選手'!E106,"")</f>
        <v/>
      </c>
      <c r="F104" s="1" t="str">
        <f>IF('申込書 参加選手'!F106&lt;&gt;"",+'申込書 参加選手'!F106,"")</f>
        <v/>
      </c>
      <c r="G104" s="1" t="str">
        <f>IF('申込書 参加選手'!C106&lt;&gt;"",'申込書 参加選手'!L106,"")</f>
        <v/>
      </c>
      <c r="H104" s="1" t="str">
        <f>IF('申込書 参加選手'!C106&lt;&gt;"",'申込書 参加選手'!M106,"")</f>
        <v/>
      </c>
      <c r="I104" t="str">
        <f t="shared" si="1"/>
        <v/>
      </c>
      <c r="K104" t="str">
        <f>IF(G104&lt;&gt;"",VLOOKUP(G104,'競技区分 (table)'!$A$2:$B$25,2,FALSE),"")</f>
        <v/>
      </c>
      <c r="L104" t="str">
        <f>IF(H104&lt;&gt;"",VLOOKUP(H104,'競技区分 (table)'!$A$2:$B$25,2,FALSE),"")</f>
        <v/>
      </c>
    </row>
    <row r="105" spans="2:12">
      <c r="B105">
        <v>103</v>
      </c>
      <c r="C105" s="1" t="str">
        <f>IF('申込書 参加選手'!C107&lt;&gt;"",+'申込書 参加選手'!C107,"")</f>
        <v/>
      </c>
      <c r="D105" s="1" t="str">
        <f>IF('申込書 参加選手'!D107&lt;&gt;"",+'申込書 参加選手'!D107,"")</f>
        <v/>
      </c>
      <c r="E105" s="1" t="str">
        <f>IF('申込書 参加選手'!E107&lt;&gt;"",+'申込書 参加選手'!E107,"")</f>
        <v/>
      </c>
      <c r="F105" s="1" t="str">
        <f>IF('申込書 参加選手'!F107&lt;&gt;"",+'申込書 参加選手'!F107,"")</f>
        <v/>
      </c>
      <c r="G105" s="1" t="str">
        <f>IF('申込書 参加選手'!C107&lt;&gt;"",'申込書 参加選手'!L107,"")</f>
        <v/>
      </c>
      <c r="H105" s="1" t="str">
        <f>IF('申込書 参加選手'!C107&lt;&gt;"",'申込書 参加選手'!M107,"")</f>
        <v/>
      </c>
      <c r="I105" t="str">
        <f t="shared" si="1"/>
        <v/>
      </c>
      <c r="K105" t="str">
        <f>IF(G105&lt;&gt;"",VLOOKUP(G105,'競技区分 (table)'!$A$2:$B$25,2,FALSE),"")</f>
        <v/>
      </c>
      <c r="L105" t="str">
        <f>IF(H105&lt;&gt;"",VLOOKUP(H105,'競技区分 (table)'!$A$2:$B$25,2,FALSE),"")</f>
        <v/>
      </c>
    </row>
    <row r="106" spans="2:12">
      <c r="B106">
        <v>104</v>
      </c>
      <c r="C106" s="1" t="str">
        <f>IF('申込書 参加選手'!C108&lt;&gt;"",+'申込書 参加選手'!C108,"")</f>
        <v/>
      </c>
      <c r="D106" s="1" t="str">
        <f>IF('申込書 参加選手'!D108&lt;&gt;"",+'申込書 参加選手'!D108,"")</f>
        <v/>
      </c>
      <c r="E106" s="1" t="str">
        <f>IF('申込書 参加選手'!E108&lt;&gt;"",+'申込書 参加選手'!E108,"")</f>
        <v/>
      </c>
      <c r="F106" s="1" t="str">
        <f>IF('申込書 参加選手'!F108&lt;&gt;"",+'申込書 参加選手'!F108,"")</f>
        <v/>
      </c>
      <c r="G106" s="1" t="str">
        <f>IF('申込書 参加選手'!C108&lt;&gt;"",'申込書 参加選手'!L108,"")</f>
        <v/>
      </c>
      <c r="H106" s="1" t="str">
        <f>IF('申込書 参加選手'!C108&lt;&gt;"",'申込書 参加選手'!M108,"")</f>
        <v/>
      </c>
      <c r="I106" t="str">
        <f t="shared" si="1"/>
        <v/>
      </c>
      <c r="K106" t="str">
        <f>IF(G106&lt;&gt;"",VLOOKUP(G106,'競技区分 (table)'!$A$2:$B$25,2,FALSE),"")</f>
        <v/>
      </c>
      <c r="L106" t="str">
        <f>IF(H106&lt;&gt;"",VLOOKUP(H106,'競技区分 (table)'!$A$2:$B$25,2,FALSE),"")</f>
        <v/>
      </c>
    </row>
    <row r="107" spans="2:12">
      <c r="B107">
        <v>105</v>
      </c>
      <c r="C107" s="1" t="str">
        <f>IF('申込書 参加選手'!C109&lt;&gt;"",+'申込書 参加選手'!C109,"")</f>
        <v/>
      </c>
      <c r="D107" s="1" t="str">
        <f>IF('申込書 参加選手'!D109&lt;&gt;"",+'申込書 参加選手'!D109,"")</f>
        <v/>
      </c>
      <c r="E107" s="1" t="str">
        <f>IF('申込書 参加選手'!E109&lt;&gt;"",+'申込書 参加選手'!E109,"")</f>
        <v/>
      </c>
      <c r="F107" s="1" t="str">
        <f>IF('申込書 参加選手'!F109&lt;&gt;"",+'申込書 参加選手'!F109,"")</f>
        <v/>
      </c>
      <c r="G107" s="1" t="str">
        <f>IF('申込書 参加選手'!C109&lt;&gt;"",'申込書 参加選手'!L109,"")</f>
        <v/>
      </c>
      <c r="H107" s="1" t="str">
        <f>IF('申込書 参加選手'!C109&lt;&gt;"",'申込書 参加選手'!M109,"")</f>
        <v/>
      </c>
      <c r="I107" t="str">
        <f t="shared" si="1"/>
        <v/>
      </c>
      <c r="K107" t="str">
        <f>IF(G107&lt;&gt;"",VLOOKUP(G107,'競技区分 (table)'!$A$2:$B$25,2,FALSE),"")</f>
        <v/>
      </c>
      <c r="L107" t="str">
        <f>IF(H107&lt;&gt;"",VLOOKUP(H107,'競技区分 (table)'!$A$2:$B$25,2,FALSE),"")</f>
        <v/>
      </c>
    </row>
    <row r="108" spans="2:12">
      <c r="B108">
        <v>106</v>
      </c>
      <c r="C108" s="1" t="str">
        <f>IF('申込書 参加選手'!C110&lt;&gt;"",+'申込書 参加選手'!C110,"")</f>
        <v/>
      </c>
      <c r="D108" s="1" t="str">
        <f>IF('申込書 参加選手'!D110&lt;&gt;"",+'申込書 参加選手'!D110,"")</f>
        <v/>
      </c>
      <c r="E108" s="1" t="str">
        <f>IF('申込書 参加選手'!E110&lt;&gt;"",+'申込書 参加選手'!E110,"")</f>
        <v/>
      </c>
      <c r="F108" s="1" t="str">
        <f>IF('申込書 参加選手'!F110&lt;&gt;"",+'申込書 参加選手'!F110,"")</f>
        <v/>
      </c>
      <c r="G108" s="1" t="str">
        <f>IF('申込書 参加選手'!C110&lt;&gt;"",'申込書 参加選手'!L110,"")</f>
        <v/>
      </c>
      <c r="H108" s="1" t="str">
        <f>IF('申込書 参加選手'!C110&lt;&gt;"",'申込書 参加選手'!M110,"")</f>
        <v/>
      </c>
      <c r="I108" t="str">
        <f t="shared" si="1"/>
        <v/>
      </c>
      <c r="K108" t="str">
        <f>IF(G108&lt;&gt;"",VLOOKUP(G108,'競技区分 (table)'!$A$2:$B$25,2,FALSE),"")</f>
        <v/>
      </c>
      <c r="L108" t="str">
        <f>IF(H108&lt;&gt;"",VLOOKUP(H108,'競技区分 (table)'!$A$2:$B$25,2,FALSE),"")</f>
        <v/>
      </c>
    </row>
    <row r="109" spans="2:12">
      <c r="B109">
        <v>107</v>
      </c>
      <c r="C109" s="1" t="str">
        <f>IF('申込書 参加選手'!C111&lt;&gt;"",+'申込書 参加選手'!C111,"")</f>
        <v/>
      </c>
      <c r="D109" s="1" t="str">
        <f>IF('申込書 参加選手'!D111&lt;&gt;"",+'申込書 参加選手'!D111,"")</f>
        <v/>
      </c>
      <c r="E109" s="1" t="str">
        <f>IF('申込書 参加選手'!E111&lt;&gt;"",+'申込書 参加選手'!E111,"")</f>
        <v/>
      </c>
      <c r="F109" s="1" t="str">
        <f>IF('申込書 参加選手'!F111&lt;&gt;"",+'申込書 参加選手'!F111,"")</f>
        <v/>
      </c>
      <c r="G109" s="1" t="str">
        <f>IF('申込書 参加選手'!C111&lt;&gt;"",'申込書 参加選手'!L111,"")</f>
        <v/>
      </c>
      <c r="H109" s="1" t="str">
        <f>IF('申込書 参加選手'!C111&lt;&gt;"",'申込書 参加選手'!M111,"")</f>
        <v/>
      </c>
      <c r="I109" t="str">
        <f t="shared" si="1"/>
        <v/>
      </c>
      <c r="K109" t="str">
        <f>IF(G109&lt;&gt;"",VLOOKUP(G109,'競技区分 (table)'!$A$2:$B$25,2,FALSE),"")</f>
        <v/>
      </c>
      <c r="L109" t="str">
        <f>IF(H109&lt;&gt;"",VLOOKUP(H109,'競技区分 (table)'!$A$2:$B$25,2,FALSE),"")</f>
        <v/>
      </c>
    </row>
    <row r="110" spans="2:12">
      <c r="B110">
        <v>108</v>
      </c>
      <c r="C110" s="1" t="str">
        <f>IF('申込書 参加選手'!C112&lt;&gt;"",+'申込書 参加選手'!C112,"")</f>
        <v/>
      </c>
      <c r="D110" s="1" t="str">
        <f>IF('申込書 参加選手'!D112&lt;&gt;"",+'申込書 参加選手'!D112,"")</f>
        <v/>
      </c>
      <c r="E110" s="1" t="str">
        <f>IF('申込書 参加選手'!E112&lt;&gt;"",+'申込書 参加選手'!E112,"")</f>
        <v/>
      </c>
      <c r="F110" s="1" t="str">
        <f>IF('申込書 参加選手'!F112&lt;&gt;"",+'申込書 参加選手'!F112,"")</f>
        <v/>
      </c>
      <c r="G110" s="1" t="str">
        <f>IF('申込書 参加選手'!C112&lt;&gt;"",'申込書 参加選手'!L112,"")</f>
        <v/>
      </c>
      <c r="H110" s="1" t="str">
        <f>IF('申込書 参加選手'!C112&lt;&gt;"",'申込書 参加選手'!M112,"")</f>
        <v/>
      </c>
      <c r="I110" t="str">
        <f t="shared" si="1"/>
        <v/>
      </c>
      <c r="K110" t="str">
        <f>IF(G110&lt;&gt;"",VLOOKUP(G110,'競技区分 (table)'!$A$2:$B$25,2,FALSE),"")</f>
        <v/>
      </c>
      <c r="L110" t="str">
        <f>IF(H110&lt;&gt;"",VLOOKUP(H110,'競技区分 (table)'!$A$2:$B$25,2,FALSE),"")</f>
        <v/>
      </c>
    </row>
    <row r="111" spans="2:12">
      <c r="B111">
        <v>109</v>
      </c>
      <c r="C111" s="1" t="str">
        <f>IF('申込書 参加選手'!C113&lt;&gt;"",+'申込書 参加選手'!C113,"")</f>
        <v/>
      </c>
      <c r="D111" s="1" t="str">
        <f>IF('申込書 参加選手'!D113&lt;&gt;"",+'申込書 参加選手'!D113,"")</f>
        <v/>
      </c>
      <c r="E111" s="1" t="str">
        <f>IF('申込書 参加選手'!E113&lt;&gt;"",+'申込書 参加選手'!E113,"")</f>
        <v/>
      </c>
      <c r="F111" s="1" t="str">
        <f>IF('申込書 参加選手'!F113&lt;&gt;"",+'申込書 参加選手'!F113,"")</f>
        <v/>
      </c>
      <c r="G111" s="1" t="str">
        <f>IF('申込書 参加選手'!C113&lt;&gt;"",'申込書 参加選手'!L113,"")</f>
        <v/>
      </c>
      <c r="H111" s="1" t="str">
        <f>IF('申込書 参加選手'!C113&lt;&gt;"",'申込書 参加選手'!M113,"")</f>
        <v/>
      </c>
      <c r="I111" t="str">
        <f t="shared" si="1"/>
        <v/>
      </c>
      <c r="K111" t="str">
        <f>IF(G111&lt;&gt;"",VLOOKUP(G111,'競技区分 (table)'!$A$2:$B$25,2,FALSE),"")</f>
        <v/>
      </c>
      <c r="L111" t="str">
        <f>IF(H111&lt;&gt;"",VLOOKUP(H111,'競技区分 (table)'!$A$2:$B$25,2,FALSE),"")</f>
        <v/>
      </c>
    </row>
    <row r="112" spans="2:12">
      <c r="B112">
        <v>110</v>
      </c>
      <c r="C112" s="1" t="str">
        <f>IF('申込書 参加選手'!C114&lt;&gt;"",+'申込書 参加選手'!C114,"")</f>
        <v/>
      </c>
      <c r="D112" s="1" t="str">
        <f>IF('申込書 参加選手'!D114&lt;&gt;"",+'申込書 参加選手'!D114,"")</f>
        <v/>
      </c>
      <c r="E112" s="1" t="str">
        <f>IF('申込書 参加選手'!E114&lt;&gt;"",+'申込書 参加選手'!E114,"")</f>
        <v/>
      </c>
      <c r="F112" s="1" t="str">
        <f>IF('申込書 参加選手'!F114&lt;&gt;"",+'申込書 参加選手'!F114,"")</f>
        <v/>
      </c>
      <c r="G112" s="1" t="str">
        <f>IF('申込書 参加選手'!C114&lt;&gt;"",'申込書 参加選手'!L114,"")</f>
        <v/>
      </c>
      <c r="H112" s="1" t="str">
        <f>IF('申込書 参加選手'!C114&lt;&gt;"",'申込書 参加選手'!M114,"")</f>
        <v/>
      </c>
      <c r="I112" t="str">
        <f t="shared" si="1"/>
        <v/>
      </c>
      <c r="K112" t="str">
        <f>IF(G112&lt;&gt;"",VLOOKUP(G112,'競技区分 (table)'!$A$2:$B$25,2,FALSE),"")</f>
        <v/>
      </c>
      <c r="L112" t="str">
        <f>IF(H112&lt;&gt;"",VLOOKUP(H112,'競技区分 (table)'!$A$2:$B$25,2,FALSE),"")</f>
        <v/>
      </c>
    </row>
    <row r="113" spans="2:12">
      <c r="B113">
        <v>111</v>
      </c>
      <c r="C113" s="1" t="str">
        <f>IF('申込書 参加選手'!C115&lt;&gt;"",+'申込書 参加選手'!C115,"")</f>
        <v/>
      </c>
      <c r="D113" s="1" t="str">
        <f>IF('申込書 参加選手'!D115&lt;&gt;"",+'申込書 参加選手'!D115,"")</f>
        <v/>
      </c>
      <c r="E113" s="1" t="str">
        <f>IF('申込書 参加選手'!E115&lt;&gt;"",+'申込書 参加選手'!E115,"")</f>
        <v/>
      </c>
      <c r="F113" s="1" t="str">
        <f>IF('申込書 参加選手'!F115&lt;&gt;"",+'申込書 参加選手'!F115,"")</f>
        <v/>
      </c>
      <c r="G113" s="1" t="str">
        <f>IF('申込書 参加選手'!C115&lt;&gt;"",'申込書 参加選手'!L115,"")</f>
        <v/>
      </c>
      <c r="H113" s="1" t="str">
        <f>IF('申込書 参加選手'!C115&lt;&gt;"",'申込書 参加選手'!M115,"")</f>
        <v/>
      </c>
      <c r="I113" t="str">
        <f t="shared" si="1"/>
        <v/>
      </c>
      <c r="K113" t="str">
        <f>IF(G113&lt;&gt;"",VLOOKUP(G113,'競技区分 (table)'!$A$2:$B$25,2,FALSE),"")</f>
        <v/>
      </c>
      <c r="L113" t="str">
        <f>IF(H113&lt;&gt;"",VLOOKUP(H113,'競技区分 (table)'!$A$2:$B$25,2,FALSE),"")</f>
        <v/>
      </c>
    </row>
    <row r="114" spans="2:12">
      <c r="B114">
        <v>112</v>
      </c>
      <c r="C114" s="1" t="str">
        <f>IF('申込書 参加選手'!C116&lt;&gt;"",+'申込書 参加選手'!C116,"")</f>
        <v/>
      </c>
      <c r="D114" s="1" t="str">
        <f>IF('申込書 参加選手'!D116&lt;&gt;"",+'申込書 参加選手'!D116,"")</f>
        <v/>
      </c>
      <c r="E114" s="1" t="str">
        <f>IF('申込書 参加選手'!E116&lt;&gt;"",+'申込書 参加選手'!E116,"")</f>
        <v/>
      </c>
      <c r="F114" s="1" t="str">
        <f>IF('申込書 参加選手'!F116&lt;&gt;"",+'申込書 参加選手'!F116,"")</f>
        <v/>
      </c>
      <c r="G114" s="1" t="str">
        <f>IF('申込書 参加選手'!C116&lt;&gt;"",'申込書 参加選手'!L116,"")</f>
        <v/>
      </c>
      <c r="H114" s="1" t="str">
        <f>IF('申込書 参加選手'!C116&lt;&gt;"",'申込書 参加選手'!M116,"")</f>
        <v/>
      </c>
      <c r="I114" t="str">
        <f t="shared" si="1"/>
        <v/>
      </c>
      <c r="K114" t="str">
        <f>IF(G114&lt;&gt;"",VLOOKUP(G114,'競技区分 (table)'!$A$2:$B$25,2,FALSE),"")</f>
        <v/>
      </c>
      <c r="L114" t="str">
        <f>IF(H114&lt;&gt;"",VLOOKUP(H114,'競技区分 (table)'!$A$2:$B$25,2,FALSE),"")</f>
        <v/>
      </c>
    </row>
    <row r="115" spans="2:12">
      <c r="B115">
        <v>113</v>
      </c>
      <c r="C115" s="1" t="str">
        <f>IF('申込書 参加選手'!C117&lt;&gt;"",+'申込書 参加選手'!C117,"")</f>
        <v/>
      </c>
      <c r="D115" s="1" t="str">
        <f>IF('申込書 参加選手'!D117&lt;&gt;"",+'申込書 参加選手'!D117,"")</f>
        <v/>
      </c>
      <c r="E115" s="1" t="str">
        <f>IF('申込書 参加選手'!E117&lt;&gt;"",+'申込書 参加選手'!E117,"")</f>
        <v/>
      </c>
      <c r="F115" s="1" t="str">
        <f>IF('申込書 参加選手'!F117&lt;&gt;"",+'申込書 参加選手'!F117,"")</f>
        <v/>
      </c>
      <c r="G115" s="1" t="str">
        <f>IF('申込書 参加選手'!C117&lt;&gt;"",'申込書 参加選手'!L117,"")</f>
        <v/>
      </c>
      <c r="H115" s="1" t="str">
        <f>IF('申込書 参加選手'!C117&lt;&gt;"",'申込書 参加選手'!M117,"")</f>
        <v/>
      </c>
      <c r="I115" t="str">
        <f t="shared" si="1"/>
        <v/>
      </c>
      <c r="K115" t="str">
        <f>IF(G115&lt;&gt;"",VLOOKUP(G115,'競技区分 (table)'!$A$2:$B$25,2,FALSE),"")</f>
        <v/>
      </c>
      <c r="L115" t="str">
        <f>IF(H115&lt;&gt;"",VLOOKUP(H115,'競技区分 (table)'!$A$2:$B$25,2,FALSE),"")</f>
        <v/>
      </c>
    </row>
    <row r="116" spans="2:12">
      <c r="B116">
        <v>114</v>
      </c>
      <c r="C116" s="1" t="str">
        <f>IF('申込書 参加選手'!C118&lt;&gt;"",+'申込書 参加選手'!C118,"")</f>
        <v/>
      </c>
      <c r="D116" s="1" t="str">
        <f>IF('申込書 参加選手'!D118&lt;&gt;"",+'申込書 参加選手'!D118,"")</f>
        <v/>
      </c>
      <c r="E116" s="1" t="str">
        <f>IF('申込書 参加選手'!E118&lt;&gt;"",+'申込書 参加選手'!E118,"")</f>
        <v/>
      </c>
      <c r="F116" s="1" t="str">
        <f>IF('申込書 参加選手'!F118&lt;&gt;"",+'申込書 参加選手'!F118,"")</f>
        <v/>
      </c>
      <c r="G116" s="1" t="str">
        <f>IF('申込書 参加選手'!C118&lt;&gt;"",'申込書 参加選手'!L118,"")</f>
        <v/>
      </c>
      <c r="H116" s="1" t="str">
        <f>IF('申込書 参加選手'!C118&lt;&gt;"",'申込書 参加選手'!M118,"")</f>
        <v/>
      </c>
      <c r="I116" t="str">
        <f t="shared" si="1"/>
        <v/>
      </c>
      <c r="K116" t="str">
        <f>IF(G116&lt;&gt;"",VLOOKUP(G116,'競技区分 (table)'!$A$2:$B$25,2,FALSE),"")</f>
        <v/>
      </c>
      <c r="L116" t="str">
        <f>IF(H116&lt;&gt;"",VLOOKUP(H116,'競技区分 (table)'!$A$2:$B$25,2,FALSE),"")</f>
        <v/>
      </c>
    </row>
    <row r="117" spans="2:12">
      <c r="B117">
        <v>115</v>
      </c>
      <c r="C117" s="1" t="str">
        <f>IF('申込書 参加選手'!C119&lt;&gt;"",+'申込書 参加選手'!C119,"")</f>
        <v/>
      </c>
      <c r="D117" s="1" t="str">
        <f>IF('申込書 参加選手'!D119&lt;&gt;"",+'申込書 参加選手'!D119,"")</f>
        <v/>
      </c>
      <c r="E117" s="1" t="str">
        <f>IF('申込書 参加選手'!E119&lt;&gt;"",+'申込書 参加選手'!E119,"")</f>
        <v/>
      </c>
      <c r="F117" s="1" t="str">
        <f>IF('申込書 参加選手'!F119&lt;&gt;"",+'申込書 参加選手'!F119,"")</f>
        <v/>
      </c>
      <c r="G117" s="1" t="str">
        <f>IF('申込書 参加選手'!C119&lt;&gt;"",'申込書 参加選手'!L119,"")</f>
        <v/>
      </c>
      <c r="H117" s="1" t="str">
        <f>IF('申込書 参加選手'!C119&lt;&gt;"",'申込書 参加選手'!M119,"")</f>
        <v/>
      </c>
      <c r="I117" t="str">
        <f t="shared" si="1"/>
        <v/>
      </c>
      <c r="K117" t="str">
        <f>IF(G117&lt;&gt;"",VLOOKUP(G117,'競技区分 (table)'!$A$2:$B$25,2,FALSE),"")</f>
        <v/>
      </c>
      <c r="L117" t="str">
        <f>IF(H117&lt;&gt;"",VLOOKUP(H117,'競技区分 (table)'!$A$2:$B$25,2,FALSE),"")</f>
        <v/>
      </c>
    </row>
    <row r="118" spans="2:12">
      <c r="B118">
        <v>116</v>
      </c>
      <c r="C118" s="1" t="str">
        <f>IF('申込書 参加選手'!C120&lt;&gt;"",+'申込書 参加選手'!C120,"")</f>
        <v/>
      </c>
      <c r="D118" s="1" t="str">
        <f>IF('申込書 参加選手'!D120&lt;&gt;"",+'申込書 参加選手'!D120,"")</f>
        <v/>
      </c>
      <c r="E118" s="1" t="str">
        <f>IF('申込書 参加選手'!E120&lt;&gt;"",+'申込書 参加選手'!E120,"")</f>
        <v/>
      </c>
      <c r="F118" s="1" t="str">
        <f>IF('申込書 参加選手'!F120&lt;&gt;"",+'申込書 参加選手'!F120,"")</f>
        <v/>
      </c>
      <c r="G118" s="1" t="str">
        <f>IF('申込書 参加選手'!C120&lt;&gt;"",'申込書 参加選手'!L120,"")</f>
        <v/>
      </c>
      <c r="H118" s="1" t="str">
        <f>IF('申込書 参加選手'!C120&lt;&gt;"",'申込書 参加選手'!M120,"")</f>
        <v/>
      </c>
      <c r="I118" t="str">
        <f t="shared" si="1"/>
        <v/>
      </c>
      <c r="K118" t="str">
        <f>IF(G118&lt;&gt;"",VLOOKUP(G118,'競技区分 (table)'!$A$2:$B$25,2,FALSE),"")</f>
        <v/>
      </c>
      <c r="L118" t="str">
        <f>IF(H118&lt;&gt;"",VLOOKUP(H118,'競技区分 (table)'!$A$2:$B$25,2,FALSE),"")</f>
        <v/>
      </c>
    </row>
    <row r="119" spans="2:12">
      <c r="B119">
        <v>117</v>
      </c>
      <c r="C119" s="1" t="str">
        <f>IF('申込書 参加選手'!C121&lt;&gt;"",+'申込書 参加選手'!C121,"")</f>
        <v/>
      </c>
      <c r="D119" s="1" t="str">
        <f>IF('申込書 参加選手'!D121&lt;&gt;"",+'申込書 参加選手'!D121,"")</f>
        <v/>
      </c>
      <c r="E119" s="1" t="str">
        <f>IF('申込書 参加選手'!E121&lt;&gt;"",+'申込書 参加選手'!E121,"")</f>
        <v/>
      </c>
      <c r="F119" s="1" t="str">
        <f>IF('申込書 参加選手'!F121&lt;&gt;"",+'申込書 参加選手'!F121,"")</f>
        <v/>
      </c>
      <c r="G119" s="1" t="str">
        <f>IF('申込書 参加選手'!C121&lt;&gt;"",'申込書 参加選手'!L121,"")</f>
        <v/>
      </c>
      <c r="H119" s="1" t="str">
        <f>IF('申込書 参加選手'!C121&lt;&gt;"",'申込書 参加選手'!M121,"")</f>
        <v/>
      </c>
      <c r="I119" t="str">
        <f t="shared" si="1"/>
        <v/>
      </c>
      <c r="K119" t="str">
        <f>IF(G119&lt;&gt;"",VLOOKUP(G119,'競技区分 (table)'!$A$2:$B$25,2,FALSE),"")</f>
        <v/>
      </c>
      <c r="L119" t="str">
        <f>IF(H119&lt;&gt;"",VLOOKUP(H119,'競技区分 (table)'!$A$2:$B$25,2,FALSE),"")</f>
        <v/>
      </c>
    </row>
    <row r="120" spans="2:12">
      <c r="B120">
        <v>118</v>
      </c>
      <c r="C120" s="1" t="str">
        <f>IF('申込書 参加選手'!C122&lt;&gt;"",+'申込書 参加選手'!C122,"")</f>
        <v/>
      </c>
      <c r="D120" s="1" t="str">
        <f>IF('申込書 参加選手'!D122&lt;&gt;"",+'申込書 参加選手'!D122,"")</f>
        <v/>
      </c>
      <c r="E120" s="1" t="str">
        <f>IF('申込書 参加選手'!E122&lt;&gt;"",+'申込書 参加選手'!E122,"")</f>
        <v/>
      </c>
      <c r="F120" s="1" t="str">
        <f>IF('申込書 参加選手'!F122&lt;&gt;"",+'申込書 参加選手'!F122,"")</f>
        <v/>
      </c>
      <c r="G120" s="1" t="str">
        <f>IF('申込書 参加選手'!C122&lt;&gt;"",'申込書 参加選手'!L122,"")</f>
        <v/>
      </c>
      <c r="H120" s="1" t="str">
        <f>IF('申込書 参加選手'!C122&lt;&gt;"",'申込書 参加選手'!M122,"")</f>
        <v/>
      </c>
      <c r="I120" t="str">
        <f t="shared" si="1"/>
        <v/>
      </c>
      <c r="K120" t="str">
        <f>IF(G120&lt;&gt;"",VLOOKUP(G120,'競技区分 (table)'!$A$2:$B$25,2,FALSE),"")</f>
        <v/>
      </c>
      <c r="L120" t="str">
        <f>IF(H120&lt;&gt;"",VLOOKUP(H120,'競技区分 (table)'!$A$2:$B$25,2,FALSE),"")</f>
        <v/>
      </c>
    </row>
    <row r="121" spans="2:12">
      <c r="B121">
        <v>119</v>
      </c>
      <c r="C121" s="1" t="str">
        <f>IF('申込書 参加選手'!C123&lt;&gt;"",+'申込書 参加選手'!C123,"")</f>
        <v/>
      </c>
      <c r="D121" s="1" t="str">
        <f>IF('申込書 参加選手'!D123&lt;&gt;"",+'申込書 参加選手'!D123,"")</f>
        <v/>
      </c>
      <c r="E121" s="1" t="str">
        <f>IF('申込書 参加選手'!E123&lt;&gt;"",+'申込書 参加選手'!E123,"")</f>
        <v/>
      </c>
      <c r="F121" s="1" t="str">
        <f>IF('申込書 参加選手'!F123&lt;&gt;"",+'申込書 参加選手'!F123,"")</f>
        <v/>
      </c>
      <c r="G121" s="1" t="str">
        <f>IF('申込書 参加選手'!C123&lt;&gt;"",'申込書 参加選手'!L123,"")</f>
        <v/>
      </c>
      <c r="H121" s="1" t="str">
        <f>IF('申込書 参加選手'!C123&lt;&gt;"",'申込書 参加選手'!M123,"")</f>
        <v/>
      </c>
      <c r="I121" t="str">
        <f t="shared" si="1"/>
        <v/>
      </c>
      <c r="K121" t="str">
        <f>IF(G121&lt;&gt;"",VLOOKUP(G121,'競技区分 (table)'!$A$2:$B$25,2,FALSE),"")</f>
        <v/>
      </c>
      <c r="L121" t="str">
        <f>IF(H121&lt;&gt;"",VLOOKUP(H121,'競技区分 (table)'!$A$2:$B$25,2,FALSE),"")</f>
        <v/>
      </c>
    </row>
    <row r="122" spans="2:12">
      <c r="B122">
        <v>120</v>
      </c>
      <c r="C122" s="1" t="str">
        <f>IF('申込書 参加選手'!C124&lt;&gt;"",+'申込書 参加選手'!C124,"")</f>
        <v/>
      </c>
      <c r="D122" s="1" t="str">
        <f>IF('申込書 参加選手'!D124&lt;&gt;"",+'申込書 参加選手'!D124,"")</f>
        <v/>
      </c>
      <c r="E122" s="1" t="str">
        <f>IF('申込書 参加選手'!E124&lt;&gt;"",+'申込書 参加選手'!E124,"")</f>
        <v/>
      </c>
      <c r="F122" s="1" t="str">
        <f>IF('申込書 参加選手'!F124&lt;&gt;"",+'申込書 参加選手'!F124,"")</f>
        <v/>
      </c>
      <c r="G122" s="1" t="str">
        <f>IF('申込書 参加選手'!C124&lt;&gt;"",'申込書 参加選手'!L124,"")</f>
        <v/>
      </c>
      <c r="H122" s="1" t="str">
        <f>IF('申込書 参加選手'!C124&lt;&gt;"",'申込書 参加選手'!M124,"")</f>
        <v/>
      </c>
      <c r="I122" t="str">
        <f t="shared" si="1"/>
        <v/>
      </c>
      <c r="K122" t="str">
        <f>IF(G122&lt;&gt;"",VLOOKUP(G122,'競技区分 (table)'!$A$2:$B$25,2,FALSE),"")</f>
        <v/>
      </c>
      <c r="L122" t="str">
        <f>IF(H122&lt;&gt;"",VLOOKUP(H122,'競技区分 (table)'!$A$2:$B$25,2,FALSE),"")</f>
        <v/>
      </c>
    </row>
    <row r="123" spans="2:12" ht="13.5" customHeight="1">
      <c r="K123" t="str">
        <f>IF(G123&lt;&gt;"",VLOOKUP(G123,'競技区分 (table)'!$A$2:$B$25,2,FALSE),"")</f>
        <v/>
      </c>
      <c r="L123" t="str">
        <f>IF(H123&lt;&gt;"",VLOOKUP(H123,'競技区分 (table)'!$A$2:$B$25,2,FALSE),"")</f>
        <v/>
      </c>
    </row>
  </sheetData>
  <sheetProtection algorithmName="SHA-512" hashValue="z3c8/0GO+43cOWI+nTmlKKbQfVz8/aPGzTpoadtjc0HbSKQA18u8rKGhQ0vLmjwrkasVUq5OSh4IhcCouK8+dg==" saltValue="MVKUHEGmphYw/pgc/YgxGA==" spinCount="100000"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B2:J14"/>
  <sheetViews>
    <sheetView workbookViewId="0">
      <selection activeCell="I26" sqref="I26"/>
    </sheetView>
  </sheetViews>
  <sheetFormatPr defaultRowHeight="13.2"/>
  <sheetData>
    <row r="2" spans="2:10">
      <c r="B2" t="s">
        <v>5</v>
      </c>
      <c r="C2" t="s">
        <v>1</v>
      </c>
      <c r="F2" t="s">
        <v>30</v>
      </c>
      <c r="G2">
        <v>3</v>
      </c>
      <c r="I2" t="s">
        <v>18</v>
      </c>
      <c r="J2">
        <v>2</v>
      </c>
    </row>
    <row r="3" spans="2:10">
      <c r="B3" t="s">
        <v>122</v>
      </c>
      <c r="C3" t="s">
        <v>29</v>
      </c>
      <c r="F3" t="s">
        <v>31</v>
      </c>
      <c r="G3">
        <v>4</v>
      </c>
      <c r="I3" t="s">
        <v>19</v>
      </c>
      <c r="J3">
        <v>11</v>
      </c>
    </row>
    <row r="4" spans="2:10">
      <c r="B4" t="s">
        <v>6</v>
      </c>
      <c r="C4" t="s">
        <v>30</v>
      </c>
      <c r="F4" t="s">
        <v>32</v>
      </c>
      <c r="G4">
        <v>5</v>
      </c>
      <c r="I4" t="s">
        <v>20</v>
      </c>
      <c r="J4">
        <v>10</v>
      </c>
    </row>
    <row r="5" spans="2:10">
      <c r="B5" t="s">
        <v>18</v>
      </c>
      <c r="C5" t="s">
        <v>31</v>
      </c>
      <c r="F5" t="s">
        <v>33</v>
      </c>
      <c r="G5">
        <v>6</v>
      </c>
      <c r="I5" t="s">
        <v>43</v>
      </c>
      <c r="J5">
        <v>13</v>
      </c>
    </row>
    <row r="6" spans="2:10">
      <c r="B6" t="s">
        <v>27</v>
      </c>
      <c r="C6" t="s">
        <v>32</v>
      </c>
      <c r="F6" t="s">
        <v>34</v>
      </c>
      <c r="G6">
        <v>7</v>
      </c>
      <c r="I6" t="s">
        <v>21</v>
      </c>
      <c r="J6">
        <v>9</v>
      </c>
    </row>
    <row r="7" spans="2:10">
      <c r="B7" t="s">
        <v>26</v>
      </c>
      <c r="C7" t="s">
        <v>33</v>
      </c>
      <c r="F7" t="s">
        <v>35</v>
      </c>
      <c r="G7">
        <v>8</v>
      </c>
      <c r="I7" t="s">
        <v>22</v>
      </c>
      <c r="J7">
        <v>8</v>
      </c>
    </row>
    <row r="8" spans="2:10">
      <c r="B8" t="s">
        <v>25</v>
      </c>
      <c r="C8" t="s">
        <v>34</v>
      </c>
      <c r="F8" t="s">
        <v>36</v>
      </c>
      <c r="G8">
        <v>9</v>
      </c>
      <c r="I8" t="s">
        <v>23</v>
      </c>
      <c r="J8">
        <v>7</v>
      </c>
    </row>
    <row r="9" spans="2:10">
      <c r="B9" t="s">
        <v>24</v>
      </c>
      <c r="C9" t="s">
        <v>35</v>
      </c>
      <c r="F9" t="s">
        <v>37</v>
      </c>
      <c r="G9">
        <v>10</v>
      </c>
      <c r="I9" t="s">
        <v>24</v>
      </c>
      <c r="J9">
        <v>6</v>
      </c>
    </row>
    <row r="10" spans="2:10">
      <c r="B10" t="s">
        <v>23</v>
      </c>
      <c r="C10" t="s">
        <v>36</v>
      </c>
      <c r="F10" t="s">
        <v>38</v>
      </c>
      <c r="G10">
        <v>11</v>
      </c>
      <c r="I10" t="s">
        <v>25</v>
      </c>
      <c r="J10">
        <v>5</v>
      </c>
    </row>
    <row r="11" spans="2:10">
      <c r="B11" t="s">
        <v>22</v>
      </c>
      <c r="C11" t="s">
        <v>37</v>
      </c>
      <c r="F11" t="s">
        <v>1</v>
      </c>
      <c r="G11">
        <v>1</v>
      </c>
      <c r="I11" t="s">
        <v>26</v>
      </c>
      <c r="J11">
        <v>4</v>
      </c>
    </row>
    <row r="12" spans="2:10">
      <c r="B12" t="s">
        <v>21</v>
      </c>
      <c r="C12" t="s">
        <v>38</v>
      </c>
      <c r="F12" t="s">
        <v>29</v>
      </c>
      <c r="G12">
        <v>2</v>
      </c>
      <c r="I12" t="s">
        <v>27</v>
      </c>
      <c r="J12">
        <v>3</v>
      </c>
    </row>
    <row r="13" spans="2:10">
      <c r="B13" t="s">
        <v>20</v>
      </c>
      <c r="C13" t="s">
        <v>103</v>
      </c>
      <c r="F13" t="s">
        <v>103</v>
      </c>
      <c r="G13">
        <v>12</v>
      </c>
      <c r="I13" t="s">
        <v>5</v>
      </c>
      <c r="J13">
        <v>12</v>
      </c>
    </row>
    <row r="14" spans="2:10">
      <c r="B14" t="s">
        <v>19</v>
      </c>
      <c r="I14" t="s">
        <v>6</v>
      </c>
      <c r="J14">
        <v>1</v>
      </c>
    </row>
  </sheetData>
  <sheetProtection algorithmName="SHA-512" hashValue="U/utZ2rvtN76kELVemLHMzvglqpdTpGnM8gsWHhNX4OuGDSY/bFg/wTgEc+mrA6PX7ymVSWnEXqH9Z64I0pdyA==" saltValue="U/nJF8u9Rpxs/oGup+u4kQ==" spinCount="100000" sheet="1" objects="1" scenarios="1"/>
  <sortState xmlns:xlrd2="http://schemas.microsoft.com/office/spreadsheetml/2017/richdata2" ref="I4:J16">
    <sortCondition ref="I4:I16"/>
  </sortState>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8"/>
  <sheetViews>
    <sheetView workbookViewId="0">
      <pane xSplit="4" ySplit="1" topLeftCell="E2" activePane="bottomRight" state="frozen"/>
      <selection activeCell="I26" sqref="I26"/>
      <selection pane="topRight" activeCell="I26" sqref="I26"/>
      <selection pane="bottomLeft" activeCell="I26" sqref="I26"/>
      <selection pane="bottomRight" activeCell="R21" sqref="R21"/>
    </sheetView>
  </sheetViews>
  <sheetFormatPr defaultColWidth="6.44140625" defaultRowHeight="13.2"/>
  <sheetData>
    <row r="1" spans="1:26">
      <c r="A1" t="s">
        <v>94</v>
      </c>
      <c r="B1" t="s">
        <v>40</v>
      </c>
      <c r="C1" t="s">
        <v>41</v>
      </c>
      <c r="E1" t="s">
        <v>40</v>
      </c>
      <c r="F1" t="s">
        <v>41</v>
      </c>
      <c r="G1" t="s">
        <v>90</v>
      </c>
      <c r="H1" t="s">
        <v>17</v>
      </c>
      <c r="I1" t="s">
        <v>91</v>
      </c>
      <c r="K1" t="s">
        <v>101</v>
      </c>
      <c r="L1" t="s">
        <v>100</v>
      </c>
      <c r="M1" t="s">
        <v>102</v>
      </c>
      <c r="P1" t="s">
        <v>41</v>
      </c>
      <c r="Q1" t="s">
        <v>41</v>
      </c>
    </row>
    <row r="2" spans="1:26">
      <c r="A2" t="s">
        <v>161</v>
      </c>
      <c r="B2">
        <v>1</v>
      </c>
      <c r="C2">
        <v>13</v>
      </c>
      <c r="E2" t="s">
        <v>120</v>
      </c>
      <c r="F2" t="s">
        <v>120</v>
      </c>
      <c r="G2">
        <v>3</v>
      </c>
      <c r="H2">
        <v>1</v>
      </c>
      <c r="K2" s="1" t="str">
        <f t="shared" ref="K2:K13" si="0">VLOOKUP(G2,$Y$17:$Z$28,2,FALSE)</f>
        <v>小学１年</v>
      </c>
      <c r="L2" s="1"/>
      <c r="M2" t="str">
        <f t="shared" ref="M2:M13" si="1">CONCATENATE(G2,0,H2,0,I2)</f>
        <v>3010</v>
      </c>
      <c r="P2">
        <v>1</v>
      </c>
      <c r="Q2">
        <v>13</v>
      </c>
      <c r="Y2">
        <v>1</v>
      </c>
      <c r="Z2" t="s">
        <v>6</v>
      </c>
    </row>
    <row r="3" spans="1:26">
      <c r="A3" t="s">
        <v>162</v>
      </c>
      <c r="B3">
        <v>7</v>
      </c>
      <c r="C3">
        <v>19</v>
      </c>
      <c r="E3" t="s">
        <v>119</v>
      </c>
      <c r="F3" t="s">
        <v>119</v>
      </c>
      <c r="G3">
        <v>3</v>
      </c>
      <c r="H3">
        <v>2</v>
      </c>
      <c r="K3" s="1" t="str">
        <f t="shared" si="0"/>
        <v>小学１年</v>
      </c>
      <c r="L3" s="1"/>
      <c r="M3" t="str">
        <f t="shared" si="1"/>
        <v>3020</v>
      </c>
      <c r="P3">
        <v>7</v>
      </c>
      <c r="Q3">
        <v>19</v>
      </c>
      <c r="Y3">
        <v>2</v>
      </c>
      <c r="Z3" t="s">
        <v>18</v>
      </c>
    </row>
    <row r="4" spans="1:26">
      <c r="A4" t="s">
        <v>163</v>
      </c>
      <c r="B4">
        <v>2</v>
      </c>
      <c r="C4">
        <v>14</v>
      </c>
      <c r="E4" t="s">
        <v>118</v>
      </c>
      <c r="F4" t="s">
        <v>118</v>
      </c>
      <c r="G4">
        <v>4</v>
      </c>
      <c r="H4">
        <v>1</v>
      </c>
      <c r="K4" s="1" t="str">
        <f t="shared" si="0"/>
        <v>小学２年</v>
      </c>
      <c r="L4" s="1"/>
      <c r="M4" t="str">
        <f t="shared" si="1"/>
        <v>4010</v>
      </c>
      <c r="P4">
        <v>2</v>
      </c>
      <c r="Q4">
        <v>14</v>
      </c>
      <c r="Y4">
        <v>3</v>
      </c>
      <c r="Z4" t="s">
        <v>27</v>
      </c>
    </row>
    <row r="5" spans="1:26">
      <c r="A5" t="s">
        <v>164</v>
      </c>
      <c r="B5">
        <v>8</v>
      </c>
      <c r="C5">
        <v>20</v>
      </c>
      <c r="E5" t="s">
        <v>117</v>
      </c>
      <c r="F5" t="s">
        <v>117</v>
      </c>
      <c r="G5">
        <v>4</v>
      </c>
      <c r="H5">
        <v>2</v>
      </c>
      <c r="K5" s="1" t="str">
        <f t="shared" si="0"/>
        <v>小学２年</v>
      </c>
      <c r="L5" s="1"/>
      <c r="M5" t="str">
        <f t="shared" si="1"/>
        <v>4020</v>
      </c>
      <c r="P5">
        <v>8</v>
      </c>
      <c r="Q5">
        <v>20</v>
      </c>
      <c r="Y5">
        <v>4</v>
      </c>
      <c r="Z5" t="s">
        <v>26</v>
      </c>
    </row>
    <row r="6" spans="1:26">
      <c r="A6" t="s">
        <v>165</v>
      </c>
      <c r="B6">
        <v>3</v>
      </c>
      <c r="C6">
        <v>15</v>
      </c>
      <c r="E6" t="s">
        <v>116</v>
      </c>
      <c r="F6" t="s">
        <v>115</v>
      </c>
      <c r="G6">
        <v>5</v>
      </c>
      <c r="H6">
        <v>1</v>
      </c>
      <c r="K6" s="1" t="str">
        <f t="shared" si="0"/>
        <v>小学３年</v>
      </c>
      <c r="L6" s="1"/>
      <c r="M6" t="str">
        <f t="shared" si="1"/>
        <v>5010</v>
      </c>
      <c r="P6">
        <v>3</v>
      </c>
      <c r="Q6">
        <v>15</v>
      </c>
      <c r="Y6">
        <v>5</v>
      </c>
      <c r="Z6" t="s">
        <v>25</v>
      </c>
    </row>
    <row r="7" spans="1:26">
      <c r="A7" t="s">
        <v>166</v>
      </c>
      <c r="B7">
        <v>9</v>
      </c>
      <c r="C7">
        <v>21</v>
      </c>
      <c r="E7" t="s">
        <v>114</v>
      </c>
      <c r="F7" t="s">
        <v>114</v>
      </c>
      <c r="G7">
        <v>5</v>
      </c>
      <c r="H7">
        <v>2</v>
      </c>
      <c r="K7" s="1" t="str">
        <f t="shared" si="0"/>
        <v>小学３年</v>
      </c>
      <c r="L7" s="1"/>
      <c r="M7" t="str">
        <f t="shared" si="1"/>
        <v>5020</v>
      </c>
      <c r="P7">
        <v>9</v>
      </c>
      <c r="Q7">
        <v>21</v>
      </c>
      <c r="Y7">
        <v>6</v>
      </c>
      <c r="Z7" t="s">
        <v>24</v>
      </c>
    </row>
    <row r="8" spans="1:26">
      <c r="A8" t="s">
        <v>167</v>
      </c>
      <c r="B8">
        <v>4</v>
      </c>
      <c r="C8">
        <v>16</v>
      </c>
      <c r="E8" t="s">
        <v>113</v>
      </c>
      <c r="F8" t="s">
        <v>112</v>
      </c>
      <c r="G8">
        <v>6</v>
      </c>
      <c r="H8">
        <v>1</v>
      </c>
      <c r="K8" s="1" t="str">
        <f t="shared" si="0"/>
        <v>小学４年</v>
      </c>
      <c r="L8" s="1"/>
      <c r="M8" t="str">
        <f t="shared" si="1"/>
        <v>6010</v>
      </c>
      <c r="P8">
        <v>4</v>
      </c>
      <c r="Q8">
        <v>16</v>
      </c>
      <c r="Y8">
        <v>7</v>
      </c>
      <c r="Z8" t="s">
        <v>23</v>
      </c>
    </row>
    <row r="9" spans="1:26">
      <c r="A9" t="s">
        <v>168</v>
      </c>
      <c r="B9">
        <v>10</v>
      </c>
      <c r="C9">
        <v>22</v>
      </c>
      <c r="E9" t="s">
        <v>110</v>
      </c>
      <c r="F9" t="s">
        <v>111</v>
      </c>
      <c r="G9">
        <v>6</v>
      </c>
      <c r="H9">
        <v>2</v>
      </c>
      <c r="K9" s="1" t="str">
        <f t="shared" si="0"/>
        <v>小学４年</v>
      </c>
      <c r="L9" s="1"/>
      <c r="M9" t="str">
        <f t="shared" si="1"/>
        <v>6020</v>
      </c>
      <c r="P9">
        <v>10</v>
      </c>
      <c r="Q9">
        <v>22</v>
      </c>
      <c r="Y9">
        <v>8</v>
      </c>
      <c r="Z9" t="s">
        <v>22</v>
      </c>
    </row>
    <row r="10" spans="1:26">
      <c r="A10" t="s">
        <v>169</v>
      </c>
      <c r="B10">
        <v>5</v>
      </c>
      <c r="C10">
        <v>17</v>
      </c>
      <c r="E10" t="s">
        <v>108</v>
      </c>
      <c r="F10" t="s">
        <v>109</v>
      </c>
      <c r="G10">
        <v>7</v>
      </c>
      <c r="H10">
        <v>1</v>
      </c>
      <c r="K10" s="1" t="str">
        <f t="shared" si="0"/>
        <v>小学５年</v>
      </c>
      <c r="L10" s="1"/>
      <c r="M10" t="str">
        <f t="shared" si="1"/>
        <v>7010</v>
      </c>
      <c r="P10">
        <v>5</v>
      </c>
      <c r="Q10">
        <v>17</v>
      </c>
      <c r="Y10">
        <v>9</v>
      </c>
      <c r="Z10" t="s">
        <v>21</v>
      </c>
    </row>
    <row r="11" spans="1:26">
      <c r="A11" t="s">
        <v>170</v>
      </c>
      <c r="B11">
        <v>11</v>
      </c>
      <c r="C11">
        <v>23</v>
      </c>
      <c r="E11" t="s">
        <v>107</v>
      </c>
      <c r="F11" t="s">
        <v>107</v>
      </c>
      <c r="G11">
        <v>7</v>
      </c>
      <c r="H11">
        <v>2</v>
      </c>
      <c r="K11" s="1" t="str">
        <f t="shared" si="0"/>
        <v>小学５年</v>
      </c>
      <c r="L11" s="1"/>
      <c r="M11" t="str">
        <f t="shared" si="1"/>
        <v>7020</v>
      </c>
      <c r="P11">
        <v>11</v>
      </c>
      <c r="Q11">
        <v>23</v>
      </c>
      <c r="Y11">
        <v>10</v>
      </c>
      <c r="Z11" t="s">
        <v>20</v>
      </c>
    </row>
    <row r="12" spans="1:26">
      <c r="A12" t="s">
        <v>171</v>
      </c>
      <c r="B12">
        <v>6</v>
      </c>
      <c r="C12">
        <v>18</v>
      </c>
      <c r="E12" t="s">
        <v>105</v>
      </c>
      <c r="F12" t="s">
        <v>106</v>
      </c>
      <c r="G12">
        <v>8</v>
      </c>
      <c r="H12">
        <v>1</v>
      </c>
      <c r="K12" s="1" t="str">
        <f t="shared" si="0"/>
        <v>小学６年</v>
      </c>
      <c r="L12" s="1"/>
      <c r="M12" t="str">
        <f t="shared" si="1"/>
        <v>8010</v>
      </c>
      <c r="P12">
        <v>6</v>
      </c>
      <c r="Q12">
        <v>18</v>
      </c>
      <c r="Y12">
        <v>11</v>
      </c>
      <c r="Z12" t="s">
        <v>19</v>
      </c>
    </row>
    <row r="13" spans="1:26">
      <c r="A13" t="s">
        <v>172</v>
      </c>
      <c r="B13">
        <v>12</v>
      </c>
      <c r="C13">
        <v>24</v>
      </c>
      <c r="E13" t="s">
        <v>104</v>
      </c>
      <c r="F13" t="s">
        <v>104</v>
      </c>
      <c r="G13">
        <v>8</v>
      </c>
      <c r="H13">
        <v>2</v>
      </c>
      <c r="K13" s="1" t="str">
        <f t="shared" si="0"/>
        <v>小学６年</v>
      </c>
      <c r="L13" s="1"/>
      <c r="M13" t="str">
        <f t="shared" si="1"/>
        <v>8020</v>
      </c>
      <c r="P13">
        <v>12</v>
      </c>
      <c r="Q13">
        <v>24</v>
      </c>
      <c r="Y13">
        <v>12</v>
      </c>
      <c r="Z13" t="s">
        <v>5</v>
      </c>
    </row>
    <row r="14" spans="1:26">
      <c r="Y14">
        <v>13</v>
      </c>
      <c r="Z14" t="s">
        <v>43</v>
      </c>
    </row>
    <row r="17" spans="25:26">
      <c r="Y17">
        <v>1</v>
      </c>
      <c r="Z17" t="s">
        <v>1</v>
      </c>
    </row>
    <row r="18" spans="25:26">
      <c r="Y18">
        <v>2</v>
      </c>
      <c r="Z18" t="s">
        <v>29</v>
      </c>
    </row>
    <row r="19" spans="25:26">
      <c r="Y19">
        <v>3</v>
      </c>
      <c r="Z19" t="s">
        <v>30</v>
      </c>
    </row>
    <row r="20" spans="25:26">
      <c r="Y20">
        <v>4</v>
      </c>
      <c r="Z20" t="s">
        <v>31</v>
      </c>
    </row>
    <row r="21" spans="25:26">
      <c r="Y21">
        <v>5</v>
      </c>
      <c r="Z21" t="s">
        <v>32</v>
      </c>
    </row>
    <row r="22" spans="25:26">
      <c r="Y22">
        <v>6</v>
      </c>
      <c r="Z22" t="s">
        <v>33</v>
      </c>
    </row>
    <row r="23" spans="25:26">
      <c r="Y23">
        <v>7</v>
      </c>
      <c r="Z23" t="s">
        <v>34</v>
      </c>
    </row>
    <row r="24" spans="25:26">
      <c r="Y24">
        <v>8</v>
      </c>
      <c r="Z24" t="s">
        <v>35</v>
      </c>
    </row>
    <row r="25" spans="25:26">
      <c r="Y25">
        <v>9</v>
      </c>
      <c r="Z25" t="s">
        <v>36</v>
      </c>
    </row>
    <row r="26" spans="25:26">
      <c r="Y26">
        <v>10</v>
      </c>
      <c r="Z26" t="s">
        <v>37</v>
      </c>
    </row>
    <row r="27" spans="25:26">
      <c r="Y27">
        <v>11</v>
      </c>
      <c r="Z27" t="s">
        <v>38</v>
      </c>
    </row>
    <row r="28" spans="25:26">
      <c r="Y28">
        <v>12</v>
      </c>
      <c r="Z28" t="s">
        <v>103</v>
      </c>
    </row>
  </sheetData>
  <sheetProtection algorithmName="SHA-512" hashValue="DI2l7fz0KQKW/bfG1h69kJh9CqOMJMbXbWHkR/chRSNtaHJVMb1YqbRGzzqlLNT/eYNiwTI9Nr5BdJpzlHfWZw==" saltValue="kU00OKTkXb6TaWDDAO6z/w==" spinCount="100000" sheet="1" objects="1" scenarios="1"/>
  <autoFilter ref="A1:Q1" xr:uid="{A6623CC3-81C2-4E55-AAE3-B002F28A8082}">
    <sortState xmlns:xlrd2="http://schemas.microsoft.com/office/spreadsheetml/2017/richdata2" ref="A2:Q273">
      <sortCondition ref="I1"/>
    </sortState>
  </autoFilter>
  <sortState xmlns:xlrd2="http://schemas.microsoft.com/office/spreadsheetml/2017/richdata2" ref="T2:U25">
    <sortCondition ref="T2:T25"/>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説明</vt:lpstr>
      <vt:lpstr>申込書表紙</vt:lpstr>
      <vt:lpstr>申込書 参加選手</vt:lpstr>
      <vt:lpstr>競技区分 (table)</vt:lpstr>
      <vt:lpstr>集計(事務局使用）</vt:lpstr>
      <vt:lpstr>級段</vt:lpstr>
      <vt:lpstr>db</vt:lpstr>
      <vt:lpstr>'競技区分 (table)'!Print_Area</vt:lpstr>
      <vt:lpstr>申込書表紙!Print_Area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ヒロシ ミトウ</cp:lastModifiedBy>
  <cp:lastPrinted>2024-02-16T03:30:20Z</cp:lastPrinted>
  <dcterms:created xsi:type="dcterms:W3CDTF">2015-07-05T14:19:05Z</dcterms:created>
  <dcterms:modified xsi:type="dcterms:W3CDTF">2024-02-27T04:37:37Z</dcterms:modified>
</cp:coreProperties>
</file>